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6" documentId="8_{8276BAA9-6638-43B1-ACEB-A3EDB2869756}" xr6:coauthVersionLast="47" xr6:coauthVersionMax="47" xr10:uidLastSave="{2FFD2AFA-61FF-48C3-9AE0-7BBE93D21E35}"/>
  <bookViews>
    <workbookView xWindow="-120" yWindow="-120" windowWidth="29040" windowHeight="15840" xr2:uid="{00000000-000D-0000-FFFF-FFFF00000000}"/>
  </bookViews>
  <sheets>
    <sheet name="Portada" sheetId="4" r:id="rId1"/>
    <sheet name="Andalucía" sheetId="1" r:id="rId2"/>
    <sheet name="Aragón" sheetId="6" r:id="rId3"/>
    <sheet name="Asturias" sheetId="7" r:id="rId4"/>
    <sheet name="Illes Balears" sheetId="8" r:id="rId5"/>
    <sheet name="Canarias" sheetId="9" r:id="rId6"/>
    <sheet name="Cantabria" sheetId="10" r:id="rId7"/>
    <sheet name="Castilla y León" sheetId="16" r:id="rId8"/>
    <sheet name="Castilla La Mancha" sheetId="12" r:id="rId9"/>
    <sheet name="Cataluña" sheetId="13" r:id="rId10"/>
    <sheet name="Com. Valenciana" sheetId="14" r:id="rId11"/>
    <sheet name="Extremadura" sheetId="15" r:id="rId12"/>
    <sheet name="Galicia" sheetId="17" r:id="rId13"/>
    <sheet name="Com. Madrid" sheetId="18" r:id="rId14"/>
    <sheet name="Región de Murcia" sheetId="19" r:id="rId15"/>
    <sheet name="Navarra" sheetId="20" r:id="rId16"/>
    <sheet name="Pais Vasco" sheetId="21" r:id="rId17"/>
    <sheet name="La Rioja" sheetId="2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2" l="1"/>
  <c r="E18" i="22"/>
  <c r="E19" i="21"/>
  <c r="E18" i="21"/>
  <c r="E19" i="20"/>
  <c r="E18" i="20"/>
  <c r="E19" i="19"/>
  <c r="E18" i="19"/>
  <c r="E19" i="18"/>
  <c r="E18" i="18"/>
  <c r="E19" i="17"/>
  <c r="E18" i="17"/>
  <c r="E19" i="15"/>
  <c r="E18" i="15"/>
  <c r="E19" i="14"/>
  <c r="E19" i="13"/>
  <c r="E18" i="13"/>
  <c r="E19" i="12"/>
  <c r="E18" i="12"/>
  <c r="E19" i="16"/>
  <c r="E18" i="16"/>
  <c r="E19" i="10"/>
  <c r="E18" i="10"/>
  <c r="E19" i="9"/>
  <c r="E18" i="9"/>
  <c r="E19" i="8"/>
  <c r="E18" i="8"/>
  <c r="E19" i="7"/>
  <c r="E18" i="7"/>
  <c r="E18" i="14"/>
  <c r="E19" i="1"/>
  <c r="E18" i="1"/>
  <c r="E19" i="6"/>
  <c r="E18" i="6"/>
  <c r="D20" i="19" l="1"/>
  <c r="D20" i="18"/>
  <c r="E17" i="17"/>
  <c r="D20" i="17"/>
  <c r="E25" i="15"/>
  <c r="D20" i="15"/>
  <c r="E25" i="14"/>
  <c r="D20" i="14"/>
  <c r="E25" i="13"/>
  <c r="D20" i="13"/>
  <c r="D20" i="12"/>
  <c r="D20" i="16"/>
  <c r="E25" i="10"/>
  <c r="D20" i="9"/>
  <c r="E16" i="8"/>
  <c r="E16" i="6"/>
  <c r="E14" i="6"/>
  <c r="D20" i="10"/>
  <c r="E25" i="16"/>
  <c r="E25" i="17"/>
  <c r="E16" i="17"/>
  <c r="E25" i="18"/>
  <c r="E16" i="19"/>
  <c r="E25" i="20"/>
  <c r="E16" i="20"/>
  <c r="E17" i="21"/>
  <c r="E16" i="21"/>
  <c r="E25" i="22"/>
  <c r="D20" i="22"/>
  <c r="E15" i="7" l="1"/>
  <c r="E15" i="9"/>
  <c r="E15" i="10"/>
  <c r="E15" i="16"/>
  <c r="E15" i="13"/>
  <c r="E15" i="14"/>
  <c r="E15" i="15"/>
  <c r="E15" i="18"/>
  <c r="E15" i="19"/>
  <c r="E15" i="20"/>
  <c r="C20" i="21"/>
  <c r="E15" i="22"/>
  <c r="E16" i="16"/>
  <c r="E16" i="12"/>
  <c r="D20" i="20"/>
  <c r="E16" i="14"/>
  <c r="E25" i="6"/>
  <c r="E25" i="7"/>
  <c r="E25" i="8"/>
  <c r="D20" i="6"/>
  <c r="E16" i="9"/>
  <c r="E16" i="10"/>
  <c r="E16" i="15"/>
  <c r="E25" i="9"/>
  <c r="E16" i="7"/>
  <c r="E16" i="13"/>
  <c r="D20" i="7"/>
  <c r="D20" i="8"/>
  <c r="C20" i="6"/>
  <c r="E14" i="7"/>
  <c r="E14" i="8"/>
  <c r="E14" i="9"/>
  <c r="E14" i="10"/>
  <c r="E14" i="16"/>
  <c r="E14" i="12"/>
  <c r="E14" i="13"/>
  <c r="E14" i="14"/>
  <c r="E14" i="15"/>
  <c r="E14" i="17"/>
  <c r="E14" i="18"/>
  <c r="E14" i="19"/>
  <c r="E14" i="20"/>
  <c r="E14" i="21"/>
  <c r="E14" i="22"/>
  <c r="E16" i="18"/>
  <c r="C20" i="14"/>
  <c r="E20" i="14" s="1"/>
  <c r="E25" i="12"/>
  <c r="E25" i="21"/>
  <c r="E25" i="19"/>
  <c r="D20" i="21"/>
  <c r="E15" i="6"/>
  <c r="E16" i="22"/>
  <c r="C20" i="7"/>
  <c r="C20" i="8"/>
  <c r="C20" i="9"/>
  <c r="E20" i="9" s="1"/>
  <c r="C20" i="10"/>
  <c r="E20" i="10" s="1"/>
  <c r="C20" i="16"/>
  <c r="E20" i="16" s="1"/>
  <c r="C20" i="12"/>
  <c r="E20" i="12" s="1"/>
  <c r="C20" i="15"/>
  <c r="E20" i="15" s="1"/>
  <c r="C20" i="17"/>
  <c r="E20" i="17" s="1"/>
  <c r="C20" i="18"/>
  <c r="E20" i="18" s="1"/>
  <c r="C20" i="19"/>
  <c r="E20" i="19" s="1"/>
  <c r="C20" i="20"/>
  <c r="C20" i="22"/>
  <c r="E20" i="22" s="1"/>
  <c r="C20" i="13"/>
  <c r="E20" i="13" s="1"/>
  <c r="E17" i="12"/>
  <c r="E17" i="8"/>
  <c r="E17" i="22"/>
  <c r="E15" i="21"/>
  <c r="E17" i="18"/>
  <c r="E15" i="17"/>
  <c r="E17" i="13"/>
  <c r="E15" i="12"/>
  <c r="E17" i="9"/>
  <c r="E15" i="8"/>
  <c r="E17" i="6"/>
  <c r="E17" i="19"/>
  <c r="E17" i="14"/>
  <c r="E17" i="10"/>
  <c r="E17" i="20"/>
  <c r="E17" i="15"/>
  <c r="E17" i="16"/>
  <c r="E17" i="7"/>
  <c r="E20" i="20" l="1"/>
  <c r="E20" i="21"/>
  <c r="E20" i="6"/>
  <c r="E20" i="7"/>
  <c r="E20" i="8"/>
  <c r="C169" i="8" l="1"/>
  <c r="C169" i="17"/>
  <c r="C169" i="21"/>
  <c r="D169" i="15"/>
  <c r="D169" i="19"/>
  <c r="D169" i="14"/>
  <c r="D169" i="7"/>
  <c r="D169" i="8"/>
  <c r="C169" i="12"/>
  <c r="D169" i="12"/>
  <c r="D169" i="16"/>
  <c r="D169" i="6"/>
  <c r="D169" i="10"/>
  <c r="D169" i="18"/>
  <c r="D169" i="13"/>
  <c r="D169" i="17"/>
  <c r="C169" i="10"/>
  <c r="C169" i="6"/>
  <c r="C169" i="14"/>
  <c r="C169" i="19"/>
  <c r="D169" i="22"/>
  <c r="D169" i="21"/>
  <c r="D169" i="20"/>
  <c r="D169" i="9"/>
  <c r="C169" i="22"/>
  <c r="C169" i="20"/>
  <c r="C169" i="18"/>
  <c r="C169" i="15"/>
  <c r="C169" i="13"/>
  <c r="C169" i="16"/>
  <c r="C169" i="9"/>
  <c r="C169" i="7"/>
  <c r="L148" i="22" l="1"/>
  <c r="M148" i="22"/>
  <c r="L148" i="21"/>
  <c r="M148" i="20"/>
  <c r="L148" i="19"/>
  <c r="L148" i="17"/>
  <c r="L148" i="15"/>
  <c r="L148" i="12"/>
  <c r="L148" i="10"/>
  <c r="L148" i="8"/>
  <c r="L148" i="7"/>
  <c r="K148" i="20" l="1"/>
  <c r="M148" i="10"/>
  <c r="M148" i="15"/>
  <c r="M148" i="17"/>
  <c r="L148" i="16"/>
  <c r="L148" i="20"/>
  <c r="N148" i="7"/>
  <c r="N148" i="10"/>
  <c r="N148" i="12"/>
  <c r="N148" i="13"/>
  <c r="N148" i="14"/>
  <c r="N148" i="17"/>
  <c r="N148" i="18"/>
  <c r="N148" i="19"/>
  <c r="N148" i="20"/>
  <c r="N148" i="21"/>
  <c r="M148" i="7"/>
  <c r="M148" i="13"/>
  <c r="M148" i="14"/>
  <c r="M148" i="18"/>
  <c r="M148" i="19"/>
  <c r="M148" i="21"/>
  <c r="L148" i="14"/>
  <c r="L148" i="18"/>
  <c r="L148" i="13"/>
  <c r="K148" i="13"/>
  <c r="K148" i="7"/>
  <c r="K148" i="8"/>
  <c r="K148" i="10"/>
  <c r="K148" i="14"/>
  <c r="K148" i="15"/>
  <c r="K148" i="17"/>
  <c r="K148" i="18"/>
  <c r="K148" i="19"/>
  <c r="N148" i="22"/>
  <c r="M148" i="8"/>
  <c r="M148" i="16"/>
  <c r="M148" i="12"/>
  <c r="N148" i="8"/>
  <c r="N148" i="15"/>
  <c r="N148" i="16"/>
  <c r="K148" i="21"/>
  <c r="K148" i="22"/>
  <c r="K148" i="12"/>
  <c r="K148" i="16"/>
  <c r="L148" i="6"/>
  <c r="K148" i="1"/>
  <c r="K148" i="6" l="1"/>
  <c r="N148" i="1"/>
  <c r="M148" i="1"/>
  <c r="L148" i="1"/>
  <c r="N148" i="6"/>
  <c r="M148" i="6"/>
  <c r="E159" i="22" l="1"/>
  <c r="E158" i="22"/>
  <c r="M147" i="22"/>
  <c r="L147" i="22"/>
  <c r="N146" i="22"/>
  <c r="M146" i="22"/>
  <c r="L146" i="22"/>
  <c r="K146" i="22"/>
  <c r="M145" i="22"/>
  <c r="L145" i="22"/>
  <c r="K145" i="22"/>
  <c r="J150" i="22"/>
  <c r="I150" i="22"/>
  <c r="G150" i="22"/>
  <c r="F150" i="22"/>
  <c r="E150" i="22"/>
  <c r="D150" i="22"/>
  <c r="C150" i="22"/>
  <c r="J149" i="22"/>
  <c r="G149" i="22"/>
  <c r="D149" i="22"/>
  <c r="C149" i="22"/>
  <c r="M133" i="22"/>
  <c r="L133" i="22"/>
  <c r="N132" i="22"/>
  <c r="M132" i="22"/>
  <c r="L132" i="22"/>
  <c r="K132" i="22"/>
  <c r="J135" i="22"/>
  <c r="I135" i="22"/>
  <c r="H135" i="22"/>
  <c r="G135" i="22"/>
  <c r="F135" i="22"/>
  <c r="E135" i="22"/>
  <c r="D135" i="22"/>
  <c r="K131" i="22"/>
  <c r="N130" i="22"/>
  <c r="M130" i="22"/>
  <c r="L130" i="22"/>
  <c r="K130" i="22"/>
  <c r="M129" i="22"/>
  <c r="L129" i="22"/>
  <c r="J134" i="22"/>
  <c r="I134" i="22"/>
  <c r="H134" i="22"/>
  <c r="G134" i="22"/>
  <c r="F134" i="22"/>
  <c r="E134" i="22"/>
  <c r="D134" i="22"/>
  <c r="C134" i="22"/>
  <c r="E112" i="22"/>
  <c r="E77" i="22"/>
  <c r="E76" i="22"/>
  <c r="E223" i="22"/>
  <c r="E214" i="22"/>
  <c r="E213" i="22"/>
  <c r="E212" i="22"/>
  <c r="E210" i="22"/>
  <c r="E209" i="22"/>
  <c r="E207" i="22"/>
  <c r="E200" i="22"/>
  <c r="E199" i="22"/>
  <c r="E198" i="22"/>
  <c r="E197" i="22"/>
  <c r="E185" i="22"/>
  <c r="E184" i="22"/>
  <c r="E182" i="22"/>
  <c r="E180" i="22"/>
  <c r="E179" i="22"/>
  <c r="E178" i="22"/>
  <c r="E168" i="22"/>
  <c r="H149" i="22"/>
  <c r="N145" i="22"/>
  <c r="H150" i="22"/>
  <c r="B11" i="22"/>
  <c r="E214" i="21"/>
  <c r="E213" i="21"/>
  <c r="E212" i="21"/>
  <c r="E198" i="21"/>
  <c r="L147" i="21"/>
  <c r="M146" i="21"/>
  <c r="L146" i="21"/>
  <c r="L145" i="21"/>
  <c r="J150" i="21"/>
  <c r="I150" i="21"/>
  <c r="H150" i="21"/>
  <c r="F150" i="21"/>
  <c r="E150" i="21"/>
  <c r="L144" i="21"/>
  <c r="K144" i="21"/>
  <c r="J149" i="21"/>
  <c r="I149" i="21"/>
  <c r="H149" i="21"/>
  <c r="G149" i="21"/>
  <c r="D149" i="21"/>
  <c r="C149" i="21"/>
  <c r="N132" i="21"/>
  <c r="M132" i="21"/>
  <c r="L132" i="21"/>
  <c r="K132" i="21"/>
  <c r="J135" i="21"/>
  <c r="I135" i="21"/>
  <c r="H135" i="21"/>
  <c r="G135" i="21"/>
  <c r="E135" i="21"/>
  <c r="D135" i="21"/>
  <c r="N130" i="21"/>
  <c r="M130" i="21"/>
  <c r="L130" i="21"/>
  <c r="K130" i="21"/>
  <c r="L129" i="21"/>
  <c r="I134" i="21"/>
  <c r="H134" i="21"/>
  <c r="G134" i="21"/>
  <c r="E134" i="21"/>
  <c r="D134" i="21"/>
  <c r="C134" i="21"/>
  <c r="E76" i="21"/>
  <c r="E207" i="21"/>
  <c r="B11" i="21"/>
  <c r="M129" i="21" l="1"/>
  <c r="E72" i="22"/>
  <c r="M133" i="21"/>
  <c r="E35" i="22"/>
  <c r="N129" i="22"/>
  <c r="N133" i="22"/>
  <c r="K129" i="22"/>
  <c r="K133" i="22"/>
  <c r="C135" i="21"/>
  <c r="K135" i="21" s="1"/>
  <c r="F135" i="21"/>
  <c r="N135" i="21" s="1"/>
  <c r="E113" i="22"/>
  <c r="C50" i="22"/>
  <c r="E48" i="22"/>
  <c r="E70" i="22"/>
  <c r="E74" i="22"/>
  <c r="E90" i="22"/>
  <c r="E114" i="22"/>
  <c r="F134" i="21"/>
  <c r="D160" i="22"/>
  <c r="E91" i="21"/>
  <c r="E184" i="21"/>
  <c r="E180" i="21"/>
  <c r="E210" i="21"/>
  <c r="E37" i="22"/>
  <c r="E47" i="22"/>
  <c r="E221" i="21"/>
  <c r="C160" i="22"/>
  <c r="E157" i="22"/>
  <c r="E37" i="21"/>
  <c r="E44" i="21"/>
  <c r="E114" i="21"/>
  <c r="K147" i="22"/>
  <c r="E200" i="21"/>
  <c r="J134" i="21"/>
  <c r="K147" i="21"/>
  <c r="M143" i="22"/>
  <c r="N143" i="22"/>
  <c r="N147" i="22"/>
  <c r="M147" i="21"/>
  <c r="I149" i="22"/>
  <c r="N147" i="21"/>
  <c r="E166" i="21"/>
  <c r="K133" i="21"/>
  <c r="N133" i="21"/>
  <c r="N146" i="21"/>
  <c r="E158" i="21"/>
  <c r="E181" i="21"/>
  <c r="E185" i="21"/>
  <c r="E222" i="21"/>
  <c r="E159" i="21"/>
  <c r="K129" i="21"/>
  <c r="N129" i="21"/>
  <c r="E113" i="21"/>
  <c r="E92" i="21"/>
  <c r="E73" i="22"/>
  <c r="E77" i="21"/>
  <c r="D50" i="21"/>
  <c r="D51" i="21"/>
  <c r="D50" i="22"/>
  <c r="E45" i="22"/>
  <c r="E71" i="22"/>
  <c r="E75" i="22"/>
  <c r="E91" i="22"/>
  <c r="G150" i="21"/>
  <c r="E36" i="22"/>
  <c r="D51" i="22"/>
  <c r="E223" i="21"/>
  <c r="E48" i="21"/>
  <c r="E74" i="21"/>
  <c r="E209" i="21"/>
  <c r="E44" i="22"/>
  <c r="E92" i="22"/>
  <c r="M150" i="22"/>
  <c r="K146" i="21"/>
  <c r="C160" i="21"/>
  <c r="D93" i="22"/>
  <c r="L134" i="21"/>
  <c r="L133" i="21"/>
  <c r="L149" i="21"/>
  <c r="D160" i="21"/>
  <c r="E208" i="21"/>
  <c r="E36" i="21"/>
  <c r="C51" i="21"/>
  <c r="E72" i="21"/>
  <c r="E112" i="21"/>
  <c r="M143" i="21"/>
  <c r="M145" i="21"/>
  <c r="D150" i="21"/>
  <c r="L150" i="21" s="1"/>
  <c r="D93" i="21"/>
  <c r="K149" i="22"/>
  <c r="M128" i="21"/>
  <c r="E167" i="21"/>
  <c r="E35" i="21"/>
  <c r="E71" i="21"/>
  <c r="E75" i="21"/>
  <c r="E157" i="21"/>
  <c r="E179" i="21"/>
  <c r="E183" i="21"/>
  <c r="E149" i="22"/>
  <c r="E222" i="22"/>
  <c r="E46" i="22"/>
  <c r="L149" i="22"/>
  <c r="N145" i="21"/>
  <c r="E199" i="21"/>
  <c r="E46" i="21"/>
  <c r="E73" i="21"/>
  <c r="K145" i="21"/>
  <c r="E170" i="21"/>
  <c r="E169" i="22"/>
  <c r="E183" i="22"/>
  <c r="E34" i="22"/>
  <c r="E45" i="21"/>
  <c r="N143" i="21"/>
  <c r="E34" i="21"/>
  <c r="C50" i="21"/>
  <c r="E70" i="21"/>
  <c r="E90" i="21"/>
  <c r="E178" i="21"/>
  <c r="E182" i="21"/>
  <c r="E197" i="21"/>
  <c r="E166" i="22"/>
  <c r="E181" i="22"/>
  <c r="E208" i="22"/>
  <c r="E221" i="22"/>
  <c r="K144" i="22"/>
  <c r="L144" i="22"/>
  <c r="N144" i="22"/>
  <c r="M135" i="22"/>
  <c r="N135" i="22"/>
  <c r="L135" i="22"/>
  <c r="N134" i="22"/>
  <c r="M134" i="22"/>
  <c r="C51" i="22"/>
  <c r="K134" i="22"/>
  <c r="L150" i="22"/>
  <c r="E170" i="22"/>
  <c r="L134" i="22"/>
  <c r="N150" i="22"/>
  <c r="K150" i="22"/>
  <c r="M128" i="22"/>
  <c r="K128" i="22"/>
  <c r="M144" i="22"/>
  <c r="L128" i="22"/>
  <c r="F149" i="22"/>
  <c r="N149" i="22" s="1"/>
  <c r="E167" i="22"/>
  <c r="C93" i="22"/>
  <c r="C135" i="22"/>
  <c r="K135" i="22" s="1"/>
  <c r="L131" i="22"/>
  <c r="E171" i="22"/>
  <c r="K143" i="22"/>
  <c r="N128" i="22"/>
  <c r="M131" i="22"/>
  <c r="L143" i="22"/>
  <c r="N131" i="22"/>
  <c r="E168" i="21"/>
  <c r="K149" i="21"/>
  <c r="M144" i="21"/>
  <c r="N144" i="21"/>
  <c r="C150" i="21"/>
  <c r="M150" i="21"/>
  <c r="M134" i="21"/>
  <c r="L135" i="21"/>
  <c r="N150" i="21"/>
  <c r="K134" i="21"/>
  <c r="M135" i="21"/>
  <c r="K143" i="21"/>
  <c r="K128" i="21"/>
  <c r="E149" i="21"/>
  <c r="M149" i="21" s="1"/>
  <c r="E47" i="21"/>
  <c r="L128" i="21"/>
  <c r="F149" i="21"/>
  <c r="N149" i="21" s="1"/>
  <c r="N128" i="21"/>
  <c r="L143" i="21"/>
  <c r="K131" i="21"/>
  <c r="L131" i="21"/>
  <c r="E171" i="21"/>
  <c r="M131" i="21"/>
  <c r="C93" i="21"/>
  <c r="N131" i="21"/>
  <c r="E214" i="20"/>
  <c r="E213" i="20"/>
  <c r="E185" i="20"/>
  <c r="E184" i="20"/>
  <c r="E159" i="20"/>
  <c r="L147" i="20"/>
  <c r="L145" i="20"/>
  <c r="J150" i="20"/>
  <c r="I150" i="20"/>
  <c r="H150" i="20"/>
  <c r="G150" i="20"/>
  <c r="F150" i="20"/>
  <c r="E150" i="20"/>
  <c r="D150" i="20"/>
  <c r="C150" i="20"/>
  <c r="I149" i="20"/>
  <c r="H149" i="20"/>
  <c r="D149" i="20"/>
  <c r="J135" i="20"/>
  <c r="I135" i="20"/>
  <c r="H135" i="20"/>
  <c r="G135" i="20"/>
  <c r="F135" i="20"/>
  <c r="M131" i="20"/>
  <c r="D135" i="20"/>
  <c r="C135" i="20"/>
  <c r="N130" i="20"/>
  <c r="M130" i="20"/>
  <c r="L130" i="20"/>
  <c r="K130" i="20"/>
  <c r="N129" i="20"/>
  <c r="M129" i="20"/>
  <c r="L129" i="20"/>
  <c r="K129" i="20"/>
  <c r="J134" i="20"/>
  <c r="I134" i="20"/>
  <c r="H134" i="20"/>
  <c r="G134" i="20"/>
  <c r="E134" i="20"/>
  <c r="D134" i="20"/>
  <c r="C134" i="20"/>
  <c r="E76" i="20"/>
  <c r="E35" i="20"/>
  <c r="E207" i="20"/>
  <c r="B11" i="20"/>
  <c r="E158" i="20" l="1"/>
  <c r="E181" i="20"/>
  <c r="M133" i="20"/>
  <c r="E212" i="20"/>
  <c r="E50" i="21"/>
  <c r="E50" i="22"/>
  <c r="E160" i="22"/>
  <c r="E77" i="20"/>
  <c r="E198" i="20"/>
  <c r="E160" i="21"/>
  <c r="N134" i="21"/>
  <c r="E166" i="20"/>
  <c r="E93" i="22"/>
  <c r="K150" i="21"/>
  <c r="E183" i="20"/>
  <c r="E70" i="20"/>
  <c r="E74" i="20"/>
  <c r="E90" i="20"/>
  <c r="E182" i="20"/>
  <c r="E208" i="20"/>
  <c r="E223" i="20"/>
  <c r="E210" i="20"/>
  <c r="E51" i="21"/>
  <c r="K143" i="20"/>
  <c r="K146" i="20"/>
  <c r="K147" i="20"/>
  <c r="M149" i="22"/>
  <c r="M147" i="20"/>
  <c r="L146" i="20"/>
  <c r="M143" i="20"/>
  <c r="M145" i="20"/>
  <c r="M146" i="20"/>
  <c r="N143" i="20"/>
  <c r="N146" i="20"/>
  <c r="N147" i="20"/>
  <c r="E167" i="20"/>
  <c r="E92" i="20"/>
  <c r="E180" i="20"/>
  <c r="E199" i="20"/>
  <c r="E221" i="20"/>
  <c r="N128" i="20"/>
  <c r="K132" i="20"/>
  <c r="K133" i="20"/>
  <c r="L132" i="20"/>
  <c r="L133" i="20"/>
  <c r="N133" i="20"/>
  <c r="N132" i="20"/>
  <c r="M132" i="20"/>
  <c r="E44" i="20"/>
  <c r="E209" i="20"/>
  <c r="K145" i="20"/>
  <c r="E51" i="22"/>
  <c r="J149" i="20"/>
  <c r="D160" i="20"/>
  <c r="E91" i="20"/>
  <c r="E114" i="20"/>
  <c r="E73" i="20"/>
  <c r="E200" i="20"/>
  <c r="E222" i="20"/>
  <c r="N145" i="20"/>
  <c r="L143" i="20"/>
  <c r="E157" i="20"/>
  <c r="C160" i="20"/>
  <c r="D51" i="20"/>
  <c r="E45" i="20"/>
  <c r="E71" i="20"/>
  <c r="E179" i="20"/>
  <c r="E169" i="21"/>
  <c r="M150" i="20"/>
  <c r="N144" i="20"/>
  <c r="E178" i="20"/>
  <c r="G149" i="20"/>
  <c r="E93" i="21"/>
  <c r="E37" i="20"/>
  <c r="E47" i="20"/>
  <c r="E36" i="20"/>
  <c r="E46" i="20"/>
  <c r="E34" i="20"/>
  <c r="C50" i="20"/>
  <c r="E48" i="20"/>
  <c r="E72" i="20"/>
  <c r="K150" i="20"/>
  <c r="E112" i="20"/>
  <c r="N135" i="20"/>
  <c r="D93" i="20"/>
  <c r="E75" i="20"/>
  <c r="E197" i="20"/>
  <c r="E113" i="20"/>
  <c r="C149" i="20"/>
  <c r="E168" i="20"/>
  <c r="L149" i="20"/>
  <c r="L150" i="20"/>
  <c r="N150" i="20"/>
  <c r="F149" i="20"/>
  <c r="E149" i="20"/>
  <c r="M149" i="20" s="1"/>
  <c r="E135" i="20"/>
  <c r="M135" i="20" s="1"/>
  <c r="M134" i="20"/>
  <c r="K134" i="20"/>
  <c r="K135" i="20"/>
  <c r="L134" i="20"/>
  <c r="L135" i="20"/>
  <c r="F134" i="20"/>
  <c r="N134" i="20" s="1"/>
  <c r="C51" i="20"/>
  <c r="K131" i="20"/>
  <c r="K144" i="20"/>
  <c r="E170" i="20"/>
  <c r="L131" i="20"/>
  <c r="M144" i="20"/>
  <c r="D50" i="20"/>
  <c r="C93" i="20"/>
  <c r="M128" i="20"/>
  <c r="N131" i="20"/>
  <c r="E171" i="20"/>
  <c r="L144" i="20"/>
  <c r="K128" i="20"/>
  <c r="L128" i="20"/>
  <c r="E160" i="20" l="1"/>
  <c r="K149" i="20"/>
  <c r="N149" i="20"/>
  <c r="E169" i="20"/>
  <c r="E51" i="20"/>
  <c r="E50" i="20"/>
  <c r="E93" i="20"/>
  <c r="E214" i="19" l="1"/>
  <c r="E213" i="19"/>
  <c r="E212" i="19"/>
  <c r="E198" i="19"/>
  <c r="E184" i="19"/>
  <c r="E181" i="19"/>
  <c r="M147" i="19"/>
  <c r="L147" i="19"/>
  <c r="M146" i="19"/>
  <c r="L146" i="19"/>
  <c r="L145" i="19"/>
  <c r="J150" i="19"/>
  <c r="I150" i="19"/>
  <c r="G150" i="19"/>
  <c r="M144" i="19"/>
  <c r="D150" i="19"/>
  <c r="J149" i="19"/>
  <c r="I149" i="19"/>
  <c r="G149" i="19"/>
  <c r="M143" i="19"/>
  <c r="D149" i="19"/>
  <c r="C149" i="19"/>
  <c r="M132" i="19"/>
  <c r="L132" i="19"/>
  <c r="I135" i="19"/>
  <c r="H135" i="19"/>
  <c r="F135" i="19"/>
  <c r="E135" i="19"/>
  <c r="D135" i="19"/>
  <c r="C135" i="19"/>
  <c r="N130" i="19"/>
  <c r="M130" i="19"/>
  <c r="L130" i="19"/>
  <c r="K130" i="19"/>
  <c r="N129" i="19"/>
  <c r="M129" i="19"/>
  <c r="L129" i="19"/>
  <c r="J134" i="19"/>
  <c r="I134" i="19"/>
  <c r="H134" i="19"/>
  <c r="E134" i="19"/>
  <c r="D134" i="19"/>
  <c r="E76" i="19"/>
  <c r="E48" i="19"/>
  <c r="E207" i="19"/>
  <c r="H150" i="19"/>
  <c r="H149" i="19"/>
  <c r="B11" i="19"/>
  <c r="K132" i="19" l="1"/>
  <c r="E77" i="19"/>
  <c r="N132" i="19"/>
  <c r="E34" i="19"/>
  <c r="E159" i="19"/>
  <c r="E70" i="19"/>
  <c r="E74" i="19"/>
  <c r="E114" i="19"/>
  <c r="E179" i="19"/>
  <c r="J135" i="19"/>
  <c r="N135" i="19" s="1"/>
  <c r="G135" i="19"/>
  <c r="K135" i="19" s="1"/>
  <c r="E210" i="19"/>
  <c r="E36" i="19"/>
  <c r="E72" i="19"/>
  <c r="E92" i="19"/>
  <c r="E113" i="19"/>
  <c r="E208" i="19"/>
  <c r="E223" i="19"/>
  <c r="G134" i="19"/>
  <c r="L133" i="19"/>
  <c r="E180" i="19"/>
  <c r="E209" i="19"/>
  <c r="E200" i="19"/>
  <c r="E197" i="19"/>
  <c r="E166" i="19"/>
  <c r="K147" i="19"/>
  <c r="D160" i="19"/>
  <c r="E182" i="19"/>
  <c r="N143" i="19"/>
  <c r="N147" i="19"/>
  <c r="M133" i="19"/>
  <c r="E45" i="19"/>
  <c r="E91" i="19"/>
  <c r="K146" i="19"/>
  <c r="C160" i="19"/>
  <c r="E170" i="19"/>
  <c r="E199" i="19"/>
  <c r="E221" i="19"/>
  <c r="E37" i="19"/>
  <c r="E73" i="19"/>
  <c r="E158" i="19"/>
  <c r="E185" i="19"/>
  <c r="E222" i="19"/>
  <c r="N128" i="19"/>
  <c r="N133" i="19"/>
  <c r="N144" i="19"/>
  <c r="N145" i="19"/>
  <c r="N146" i="19"/>
  <c r="D50" i="19"/>
  <c r="L143" i="19"/>
  <c r="C51" i="19"/>
  <c r="C50" i="19"/>
  <c r="C93" i="19"/>
  <c r="K131" i="19"/>
  <c r="C134" i="19"/>
  <c r="M128" i="19"/>
  <c r="D51" i="19"/>
  <c r="L150" i="19"/>
  <c r="E183" i="19"/>
  <c r="E112" i="19"/>
  <c r="K133" i="19"/>
  <c r="E90" i="19"/>
  <c r="E171" i="19"/>
  <c r="K145" i="19"/>
  <c r="F150" i="19"/>
  <c r="N150" i="19" s="1"/>
  <c r="M145" i="19"/>
  <c r="E150" i="19"/>
  <c r="M150" i="19" s="1"/>
  <c r="E35" i="19"/>
  <c r="E71" i="19"/>
  <c r="E75" i="19"/>
  <c r="E178" i="19"/>
  <c r="C150" i="19"/>
  <c r="K150" i="19" s="1"/>
  <c r="K143" i="19"/>
  <c r="K129" i="19"/>
  <c r="L134" i="19"/>
  <c r="M134" i="19"/>
  <c r="E46" i="19"/>
  <c r="K149" i="19"/>
  <c r="L135" i="19"/>
  <c r="L149" i="19"/>
  <c r="M135" i="19"/>
  <c r="K144" i="19"/>
  <c r="E47" i="19"/>
  <c r="L131" i="19"/>
  <c r="L144" i="19"/>
  <c r="E167" i="19"/>
  <c r="M131" i="19"/>
  <c r="E149" i="19"/>
  <c r="M149" i="19" s="1"/>
  <c r="E157" i="19"/>
  <c r="F134" i="19"/>
  <c r="N134" i="19" s="1"/>
  <c r="N131" i="19"/>
  <c r="F149" i="19"/>
  <c r="N149" i="19" s="1"/>
  <c r="D93" i="19"/>
  <c r="K128" i="19"/>
  <c r="E168" i="19"/>
  <c r="E44" i="19"/>
  <c r="L128" i="19"/>
  <c r="E160" i="19" l="1"/>
  <c r="K134" i="19"/>
  <c r="E51" i="19"/>
  <c r="E50" i="19"/>
  <c r="E93" i="19"/>
  <c r="E169" i="19"/>
  <c r="E214" i="18" l="1"/>
  <c r="E212" i="18"/>
  <c r="E198" i="18"/>
  <c r="L147" i="18"/>
  <c r="L146" i="18"/>
  <c r="L145" i="18"/>
  <c r="J150" i="18"/>
  <c r="I150" i="18"/>
  <c r="F150" i="18"/>
  <c r="D150" i="18"/>
  <c r="C150" i="18"/>
  <c r="J149" i="18"/>
  <c r="H149" i="18"/>
  <c r="L143" i="18"/>
  <c r="M132" i="18"/>
  <c r="I135" i="18"/>
  <c r="H135" i="18"/>
  <c r="E135" i="18"/>
  <c r="D135" i="18"/>
  <c r="M130" i="18"/>
  <c r="L130" i="18"/>
  <c r="M129" i="18"/>
  <c r="C134" i="18"/>
  <c r="E76" i="18"/>
  <c r="E207" i="18"/>
  <c r="H150" i="18"/>
  <c r="F149" i="18"/>
  <c r="B11" i="18"/>
  <c r="B11" i="1"/>
  <c r="B11" i="6"/>
  <c r="B11" i="7"/>
  <c r="B11" i="8"/>
  <c r="B11" i="9"/>
  <c r="B11" i="10"/>
  <c r="B11" i="16"/>
  <c r="B11" i="12"/>
  <c r="B11" i="13"/>
  <c r="B11" i="14"/>
  <c r="B11" i="15"/>
  <c r="B11" i="17"/>
  <c r="N130" i="18" l="1"/>
  <c r="L132" i="18"/>
  <c r="E179" i="18"/>
  <c r="E183" i="18"/>
  <c r="E178" i="18"/>
  <c r="E213" i="18"/>
  <c r="K130" i="18"/>
  <c r="E197" i="18"/>
  <c r="E208" i="18"/>
  <c r="E181" i="18"/>
  <c r="E185" i="18"/>
  <c r="E70" i="18"/>
  <c r="E74" i="18"/>
  <c r="E114" i="18"/>
  <c r="N133" i="18"/>
  <c r="E72" i="18"/>
  <c r="E92" i="18"/>
  <c r="E112" i="18"/>
  <c r="J134" i="18"/>
  <c r="L129" i="18"/>
  <c r="E184" i="18"/>
  <c r="E209" i="18"/>
  <c r="C160" i="17"/>
  <c r="E166" i="18"/>
  <c r="D160" i="18"/>
  <c r="C135" i="18"/>
  <c r="F135" i="18"/>
  <c r="E35" i="18"/>
  <c r="E45" i="18"/>
  <c r="K129" i="18"/>
  <c r="K132" i="18"/>
  <c r="K133" i="18"/>
  <c r="K143" i="18"/>
  <c r="K145" i="18"/>
  <c r="K146" i="18"/>
  <c r="K147" i="18"/>
  <c r="C160" i="18"/>
  <c r="E167" i="18"/>
  <c r="D160" i="17"/>
  <c r="E200" i="18"/>
  <c r="E222" i="18"/>
  <c r="M145" i="18"/>
  <c r="M128" i="18"/>
  <c r="M133" i="18"/>
  <c r="M143" i="18"/>
  <c r="I149" i="18"/>
  <c r="J135" i="18"/>
  <c r="D134" i="18"/>
  <c r="E37" i="18"/>
  <c r="E47" i="18"/>
  <c r="E150" i="18"/>
  <c r="M150" i="18" s="1"/>
  <c r="L144" i="18"/>
  <c r="E46" i="18"/>
  <c r="E71" i="18"/>
  <c r="E75" i="18"/>
  <c r="D93" i="18"/>
  <c r="L133" i="18"/>
  <c r="E180" i="18"/>
  <c r="E221" i="18"/>
  <c r="I134" i="18"/>
  <c r="N128" i="18"/>
  <c r="N129" i="18"/>
  <c r="N132" i="18"/>
  <c r="N145" i="18"/>
  <c r="N146" i="18"/>
  <c r="N147" i="18"/>
  <c r="E158" i="18"/>
  <c r="E34" i="18"/>
  <c r="E48" i="18"/>
  <c r="E73" i="18"/>
  <c r="E77" i="18"/>
  <c r="E113" i="18"/>
  <c r="G135" i="18"/>
  <c r="E159" i="18"/>
  <c r="E182" i="18"/>
  <c r="E223" i="18"/>
  <c r="E157" i="18"/>
  <c r="E168" i="18"/>
  <c r="M146" i="18"/>
  <c r="M147" i="18"/>
  <c r="E199" i="18"/>
  <c r="E210" i="18"/>
  <c r="L135" i="18"/>
  <c r="N144" i="18"/>
  <c r="H134" i="18"/>
  <c r="G149" i="18"/>
  <c r="E170" i="18"/>
  <c r="D50" i="18"/>
  <c r="E36" i="18"/>
  <c r="C93" i="18"/>
  <c r="G150" i="18"/>
  <c r="K150" i="18" s="1"/>
  <c r="N149" i="18"/>
  <c r="M144" i="18"/>
  <c r="C149" i="18"/>
  <c r="M135" i="18"/>
  <c r="G134" i="18"/>
  <c r="K134" i="18" s="1"/>
  <c r="E91" i="18"/>
  <c r="D51" i="18"/>
  <c r="C50" i="18"/>
  <c r="L150" i="18"/>
  <c r="N150" i="18"/>
  <c r="E90" i="18"/>
  <c r="F134" i="18"/>
  <c r="N143" i="18"/>
  <c r="E44" i="18"/>
  <c r="C51" i="18"/>
  <c r="K131" i="18"/>
  <c r="K144" i="18"/>
  <c r="L131" i="18"/>
  <c r="D149" i="18"/>
  <c r="L149" i="18" s="1"/>
  <c r="E134" i="18"/>
  <c r="M131" i="18"/>
  <c r="E149" i="18"/>
  <c r="N131" i="18"/>
  <c r="E171" i="18"/>
  <c r="K128" i="18"/>
  <c r="L128" i="18"/>
  <c r="E223" i="17"/>
  <c r="E213" i="17"/>
  <c r="E212" i="17"/>
  <c r="E210" i="17"/>
  <c r="E209" i="17"/>
  <c r="E208" i="17"/>
  <c r="E207" i="17"/>
  <c r="E200" i="17"/>
  <c r="E199" i="17"/>
  <c r="E197" i="17"/>
  <c r="E184" i="17"/>
  <c r="E182" i="17"/>
  <c r="E181" i="17"/>
  <c r="E180" i="17"/>
  <c r="E179" i="17"/>
  <c r="E178" i="17"/>
  <c r="E168" i="17"/>
  <c r="E167" i="17"/>
  <c r="E159" i="17"/>
  <c r="E158" i="17"/>
  <c r="E157" i="17"/>
  <c r="I149" i="17"/>
  <c r="N147" i="17"/>
  <c r="M147" i="17"/>
  <c r="L147" i="17"/>
  <c r="K147" i="17"/>
  <c r="N146" i="17"/>
  <c r="L146" i="17"/>
  <c r="K146" i="17"/>
  <c r="N145" i="17"/>
  <c r="M145" i="17"/>
  <c r="L145" i="17"/>
  <c r="K145" i="17"/>
  <c r="I150" i="17"/>
  <c r="H150" i="17"/>
  <c r="N144" i="17"/>
  <c r="M144" i="17"/>
  <c r="D150" i="17"/>
  <c r="C150" i="17"/>
  <c r="J149" i="17"/>
  <c r="H149" i="17"/>
  <c r="G149" i="17"/>
  <c r="F149" i="17"/>
  <c r="E149" i="17"/>
  <c r="L143" i="17"/>
  <c r="K143" i="17"/>
  <c r="N133" i="17"/>
  <c r="M133" i="17"/>
  <c r="L133" i="17"/>
  <c r="K133" i="17"/>
  <c r="N132" i="17"/>
  <c r="M132" i="17"/>
  <c r="L132" i="17"/>
  <c r="K132" i="17"/>
  <c r="J135" i="17"/>
  <c r="I135" i="17"/>
  <c r="H135" i="17"/>
  <c r="G135" i="17"/>
  <c r="F135" i="17"/>
  <c r="E135" i="17"/>
  <c r="D135" i="17"/>
  <c r="C135" i="17"/>
  <c r="N130" i="17"/>
  <c r="M130" i="17"/>
  <c r="L130" i="17"/>
  <c r="K130" i="17"/>
  <c r="N129" i="17"/>
  <c r="M129" i="17"/>
  <c r="L129" i="17"/>
  <c r="K129" i="17"/>
  <c r="J134" i="17"/>
  <c r="I134" i="17"/>
  <c r="H134" i="17"/>
  <c r="G134" i="17"/>
  <c r="F134" i="17"/>
  <c r="M128" i="17"/>
  <c r="D134" i="17"/>
  <c r="C134" i="17"/>
  <c r="E114" i="17"/>
  <c r="E112" i="17"/>
  <c r="E92" i="17"/>
  <c r="E77" i="17"/>
  <c r="E76" i="17"/>
  <c r="E73" i="17"/>
  <c r="E72" i="17"/>
  <c r="E70" i="17"/>
  <c r="E46" i="17"/>
  <c r="E37" i="17"/>
  <c r="E35" i="17"/>
  <c r="E160" i="18" l="1"/>
  <c r="E160" i="17"/>
  <c r="N134" i="18"/>
  <c r="N135" i="18"/>
  <c r="K135" i="18"/>
  <c r="M149" i="18"/>
  <c r="L134" i="18"/>
  <c r="E169" i="18"/>
  <c r="K149" i="18"/>
  <c r="M134" i="18"/>
  <c r="E93" i="18"/>
  <c r="E50" i="18"/>
  <c r="E51" i="18"/>
  <c r="L150" i="17"/>
  <c r="M135" i="17"/>
  <c r="L135" i="17"/>
  <c r="L134" i="17"/>
  <c r="N134" i="17"/>
  <c r="N135" i="17"/>
  <c r="N149" i="17"/>
  <c r="M146" i="17"/>
  <c r="F150" i="17"/>
  <c r="C93" i="17"/>
  <c r="C50" i="17"/>
  <c r="G150" i="17"/>
  <c r="K150" i="17" s="1"/>
  <c r="E166" i="17"/>
  <c r="E222" i="17"/>
  <c r="E36" i="17"/>
  <c r="D93" i="17"/>
  <c r="M149" i="17"/>
  <c r="E169" i="17"/>
  <c r="D50" i="17"/>
  <c r="E71" i="17"/>
  <c r="E75" i="17"/>
  <c r="E91" i="17"/>
  <c r="E198" i="17"/>
  <c r="C149" i="17"/>
  <c r="K149" i="17" s="1"/>
  <c r="E221" i="17"/>
  <c r="E34" i="17"/>
  <c r="E47" i="17"/>
  <c r="E113" i="17"/>
  <c r="E183" i="17"/>
  <c r="D51" i="17"/>
  <c r="E48" i="17"/>
  <c r="E150" i="17"/>
  <c r="M150" i="17" s="1"/>
  <c r="E74" i="17"/>
  <c r="E45" i="17"/>
  <c r="K134" i="17"/>
  <c r="K135" i="17"/>
  <c r="N131" i="17"/>
  <c r="J150" i="17"/>
  <c r="E185" i="17"/>
  <c r="E214" i="17"/>
  <c r="E134" i="17"/>
  <c r="M134" i="17" s="1"/>
  <c r="E90" i="17"/>
  <c r="E44" i="17"/>
  <c r="C51" i="17"/>
  <c r="K131" i="17"/>
  <c r="K144" i="17"/>
  <c r="E170" i="17"/>
  <c r="L131" i="17"/>
  <c r="L144" i="17"/>
  <c r="D149" i="17"/>
  <c r="L149" i="17" s="1"/>
  <c r="M143" i="17"/>
  <c r="N128" i="17"/>
  <c r="M131" i="17"/>
  <c r="E171" i="17"/>
  <c r="K128" i="17"/>
  <c r="N143" i="17"/>
  <c r="L128" i="17"/>
  <c r="E50" i="17" l="1"/>
  <c r="E93" i="17"/>
  <c r="N150" i="17"/>
  <c r="E51" i="17"/>
  <c r="E213" i="16" l="1"/>
  <c r="E184" i="16"/>
  <c r="E159" i="16"/>
  <c r="M147" i="16"/>
  <c r="L147" i="16"/>
  <c r="L146" i="16"/>
  <c r="L145" i="16"/>
  <c r="J150" i="16"/>
  <c r="I150" i="16"/>
  <c r="G150" i="16"/>
  <c r="M144" i="16"/>
  <c r="D150" i="16"/>
  <c r="J149" i="16"/>
  <c r="I149" i="16"/>
  <c r="E149" i="16"/>
  <c r="D149" i="16"/>
  <c r="M132" i="16"/>
  <c r="L132" i="16"/>
  <c r="J135" i="16"/>
  <c r="I135" i="16"/>
  <c r="H135" i="16"/>
  <c r="G135" i="16"/>
  <c r="E135" i="16"/>
  <c r="D135" i="16"/>
  <c r="N130" i="16"/>
  <c r="M130" i="16"/>
  <c r="L130" i="16"/>
  <c r="K130" i="16"/>
  <c r="M129" i="16"/>
  <c r="L129" i="16"/>
  <c r="I134" i="16"/>
  <c r="H134" i="16"/>
  <c r="G134" i="16"/>
  <c r="E134" i="16"/>
  <c r="E35" i="16"/>
  <c r="E207" i="16"/>
  <c r="H149" i="16"/>
  <c r="H150" i="16"/>
  <c r="E184" i="15"/>
  <c r="E180" i="15"/>
  <c r="N147" i="15"/>
  <c r="M147" i="15"/>
  <c r="L146" i="15"/>
  <c r="M145" i="15"/>
  <c r="L145" i="15"/>
  <c r="J150" i="15"/>
  <c r="I150" i="15"/>
  <c r="H150" i="15"/>
  <c r="F150" i="15"/>
  <c r="E150" i="15"/>
  <c r="C150" i="15"/>
  <c r="J149" i="15"/>
  <c r="I149" i="15"/>
  <c r="H149" i="15"/>
  <c r="G149" i="15"/>
  <c r="F149" i="15"/>
  <c r="E149" i="15"/>
  <c r="L143" i="15"/>
  <c r="M133" i="15"/>
  <c r="L133" i="15"/>
  <c r="N132" i="15"/>
  <c r="M132" i="15"/>
  <c r="L132" i="15"/>
  <c r="K132" i="15"/>
  <c r="I135" i="15"/>
  <c r="E135" i="15"/>
  <c r="N130" i="15"/>
  <c r="M130" i="15"/>
  <c r="N129" i="15"/>
  <c r="M129" i="15"/>
  <c r="L129" i="15"/>
  <c r="K129" i="15"/>
  <c r="J134" i="15"/>
  <c r="I134" i="15"/>
  <c r="H134" i="15"/>
  <c r="F134" i="15"/>
  <c r="M128" i="15"/>
  <c r="D134" i="15"/>
  <c r="C134" i="15"/>
  <c r="E76" i="15"/>
  <c r="E207" i="15"/>
  <c r="E214" i="14"/>
  <c r="E213" i="14"/>
  <c r="E212" i="14"/>
  <c r="E198" i="14"/>
  <c r="M147" i="14"/>
  <c r="L147" i="14"/>
  <c r="L146" i="14"/>
  <c r="J150" i="14"/>
  <c r="I150" i="14"/>
  <c r="H150" i="14"/>
  <c r="E150" i="14"/>
  <c r="D150" i="14"/>
  <c r="C150" i="14"/>
  <c r="J149" i="14"/>
  <c r="I149" i="14"/>
  <c r="H149" i="14"/>
  <c r="F149" i="14"/>
  <c r="E149" i="14"/>
  <c r="D149" i="14"/>
  <c r="M132" i="14"/>
  <c r="L132" i="14"/>
  <c r="H135" i="14"/>
  <c r="M131" i="14"/>
  <c r="L131" i="14"/>
  <c r="N130" i="14"/>
  <c r="M130" i="14"/>
  <c r="L130" i="14"/>
  <c r="K130" i="14"/>
  <c r="M129" i="14"/>
  <c r="E134" i="14"/>
  <c r="E76" i="14"/>
  <c r="E207" i="14"/>
  <c r="E159" i="9"/>
  <c r="E159" i="7"/>
  <c r="E159" i="10" l="1"/>
  <c r="G134" i="15"/>
  <c r="K134" i="15" s="1"/>
  <c r="E159" i="15"/>
  <c r="E213" i="15"/>
  <c r="E159" i="8"/>
  <c r="E198" i="16"/>
  <c r="E214" i="16"/>
  <c r="N133" i="15"/>
  <c r="E212" i="16"/>
  <c r="E77" i="15"/>
  <c r="E183" i="16"/>
  <c r="E179" i="15"/>
  <c r="M133" i="16"/>
  <c r="E76" i="16"/>
  <c r="H134" i="14"/>
  <c r="L128" i="16"/>
  <c r="E158" i="15"/>
  <c r="E158" i="8"/>
  <c r="E200" i="15"/>
  <c r="E208" i="16"/>
  <c r="E178" i="15"/>
  <c r="J134" i="14"/>
  <c r="I134" i="14"/>
  <c r="M134" i="14" s="1"/>
  <c r="E159" i="12"/>
  <c r="E209" i="15"/>
  <c r="J134" i="16"/>
  <c r="L129" i="14"/>
  <c r="E180" i="16"/>
  <c r="E181" i="14"/>
  <c r="E210" i="15"/>
  <c r="E114" i="16"/>
  <c r="E209" i="16"/>
  <c r="E208" i="15"/>
  <c r="E197" i="15"/>
  <c r="E181" i="15"/>
  <c r="E181" i="16"/>
  <c r="L133" i="16"/>
  <c r="D160" i="16"/>
  <c r="K143" i="15"/>
  <c r="K147" i="15"/>
  <c r="L144" i="15"/>
  <c r="L147" i="15"/>
  <c r="C160" i="7"/>
  <c r="C160" i="12"/>
  <c r="D160" i="10"/>
  <c r="D160" i="6"/>
  <c r="C135" i="16"/>
  <c r="K135" i="16" s="1"/>
  <c r="K132" i="16"/>
  <c r="N131" i="16"/>
  <c r="N132" i="16"/>
  <c r="H135" i="15"/>
  <c r="K130" i="15"/>
  <c r="K133" i="15"/>
  <c r="F135" i="15"/>
  <c r="N132" i="14"/>
  <c r="G135" i="15"/>
  <c r="K129" i="16"/>
  <c r="I135" i="14"/>
  <c r="J135" i="15"/>
  <c r="J135" i="14"/>
  <c r="C135" i="15"/>
  <c r="K132" i="14"/>
  <c r="L130" i="15"/>
  <c r="D135" i="15"/>
  <c r="E77" i="16"/>
  <c r="D160" i="7"/>
  <c r="D160" i="12"/>
  <c r="C160" i="6"/>
  <c r="C160" i="10"/>
  <c r="E160" i="10" s="1"/>
  <c r="E158" i="12"/>
  <c r="E159" i="13"/>
  <c r="E72" i="16"/>
  <c r="E92" i="16"/>
  <c r="C160" i="16"/>
  <c r="F134" i="14"/>
  <c r="C160" i="9"/>
  <c r="C160" i="15"/>
  <c r="D160" i="9"/>
  <c r="C160" i="14"/>
  <c r="D160" i="15"/>
  <c r="C160" i="13"/>
  <c r="D160" i="14"/>
  <c r="C160" i="8"/>
  <c r="D160" i="8"/>
  <c r="D160" i="13"/>
  <c r="E114" i="14"/>
  <c r="E35" i="14"/>
  <c r="E45" i="14"/>
  <c r="E75" i="14"/>
  <c r="E91" i="14"/>
  <c r="E167" i="14"/>
  <c r="G150" i="15"/>
  <c r="K150" i="15" s="1"/>
  <c r="M145" i="16"/>
  <c r="M146" i="16"/>
  <c r="E166" i="15"/>
  <c r="N145" i="16"/>
  <c r="L143" i="14"/>
  <c r="E36" i="14"/>
  <c r="E92" i="14"/>
  <c r="E200" i="14"/>
  <c r="E222" i="14"/>
  <c r="E157" i="12"/>
  <c r="E44" i="16"/>
  <c r="E113" i="16"/>
  <c r="E178" i="16"/>
  <c r="E182" i="16"/>
  <c r="E197" i="16"/>
  <c r="E92" i="15"/>
  <c r="E34" i="14"/>
  <c r="E48" i="14"/>
  <c r="E70" i="14"/>
  <c r="E74" i="14"/>
  <c r="E166" i="14"/>
  <c r="E209" i="14"/>
  <c r="D51" i="14"/>
  <c r="K146" i="14"/>
  <c r="M146" i="15"/>
  <c r="D50" i="16"/>
  <c r="E223" i="16"/>
  <c r="E45" i="16"/>
  <c r="E91" i="16"/>
  <c r="E159" i="6"/>
  <c r="E157" i="8"/>
  <c r="E178" i="14"/>
  <c r="E223" i="14"/>
  <c r="E37" i="16"/>
  <c r="E47" i="16"/>
  <c r="E73" i="16"/>
  <c r="K128" i="16"/>
  <c r="K133" i="16"/>
  <c r="K143" i="16"/>
  <c r="K144" i="16"/>
  <c r="K145" i="16"/>
  <c r="K146" i="16"/>
  <c r="K147" i="16"/>
  <c r="E167" i="16"/>
  <c r="E199" i="16"/>
  <c r="E210" i="16"/>
  <c r="E45" i="15"/>
  <c r="E199" i="15"/>
  <c r="E221" i="15"/>
  <c r="E183" i="14"/>
  <c r="E221" i="14"/>
  <c r="E112" i="14"/>
  <c r="E158" i="14"/>
  <c r="E168" i="14"/>
  <c r="M149" i="15"/>
  <c r="M150" i="15"/>
  <c r="E185" i="15"/>
  <c r="E222" i="15"/>
  <c r="E184" i="14"/>
  <c r="N146" i="15"/>
  <c r="L133" i="14"/>
  <c r="L145" i="14"/>
  <c r="E37" i="15"/>
  <c r="E47" i="15"/>
  <c r="E73" i="15"/>
  <c r="E113" i="15"/>
  <c r="E182" i="15"/>
  <c r="E223" i="15"/>
  <c r="E48" i="16"/>
  <c r="E185" i="16"/>
  <c r="E200" i="16"/>
  <c r="N145" i="15"/>
  <c r="C50" i="14"/>
  <c r="M146" i="14"/>
  <c r="M133" i="14"/>
  <c r="M145" i="14"/>
  <c r="D93" i="14"/>
  <c r="E34" i="15"/>
  <c r="E48" i="15"/>
  <c r="E70" i="15"/>
  <c r="E74" i="15"/>
  <c r="N150" i="15"/>
  <c r="E158" i="6"/>
  <c r="D50" i="14"/>
  <c r="N144" i="15"/>
  <c r="E114" i="15"/>
  <c r="E183" i="15"/>
  <c r="E214" i="15"/>
  <c r="E168" i="16"/>
  <c r="E70" i="16"/>
  <c r="E74" i="16"/>
  <c r="E90" i="16"/>
  <c r="E222" i="16"/>
  <c r="C134" i="14"/>
  <c r="M149" i="14"/>
  <c r="E72" i="14"/>
  <c r="E168" i="15"/>
  <c r="E36" i="16"/>
  <c r="E158" i="10"/>
  <c r="N129" i="14"/>
  <c r="N146" i="14"/>
  <c r="N147" i="14"/>
  <c r="E35" i="15"/>
  <c r="E71" i="15"/>
  <c r="E75" i="15"/>
  <c r="K145" i="15"/>
  <c r="K146" i="15"/>
  <c r="C51" i="16"/>
  <c r="E46" i="16"/>
  <c r="N133" i="14"/>
  <c r="N144" i="14"/>
  <c r="N145" i="14"/>
  <c r="M144" i="14"/>
  <c r="E37" i="14"/>
  <c r="E47" i="14"/>
  <c r="E73" i="14"/>
  <c r="E77" i="14"/>
  <c r="E113" i="14"/>
  <c r="K144" i="14"/>
  <c r="G150" i="14"/>
  <c r="K150" i="14" s="1"/>
  <c r="E170" i="14"/>
  <c r="E36" i="15"/>
  <c r="D51" i="15"/>
  <c r="E72" i="15"/>
  <c r="E182" i="14"/>
  <c r="E179" i="16"/>
  <c r="M143" i="16"/>
  <c r="D51" i="16"/>
  <c r="E157" i="6"/>
  <c r="E158" i="7"/>
  <c r="E157" i="10"/>
  <c r="E197" i="14"/>
  <c r="E208" i="14"/>
  <c r="E112" i="15"/>
  <c r="N149" i="15"/>
  <c r="E34" i="16"/>
  <c r="L135" i="16"/>
  <c r="L149" i="16"/>
  <c r="E221" i="16"/>
  <c r="E171" i="14"/>
  <c r="E71" i="14"/>
  <c r="K129" i="14"/>
  <c r="K133" i="14"/>
  <c r="K143" i="14"/>
  <c r="K145" i="14"/>
  <c r="K147" i="14"/>
  <c r="E212" i="15"/>
  <c r="D93" i="16"/>
  <c r="E112" i="16"/>
  <c r="F134" i="16"/>
  <c r="N133" i="16"/>
  <c r="N143" i="16"/>
  <c r="N144" i="16"/>
  <c r="F149" i="16"/>
  <c r="N149" i="16" s="1"/>
  <c r="N146" i="16"/>
  <c r="N147" i="16"/>
  <c r="N149" i="14"/>
  <c r="E167" i="15"/>
  <c r="E46" i="15"/>
  <c r="E198" i="15"/>
  <c r="D150" i="15"/>
  <c r="L150" i="15" s="1"/>
  <c r="C93" i="14"/>
  <c r="E158" i="13"/>
  <c r="C51" i="14"/>
  <c r="D134" i="14"/>
  <c r="E179" i="14"/>
  <c r="C149" i="15"/>
  <c r="K149" i="15" s="1"/>
  <c r="C50" i="15"/>
  <c r="E90" i="15"/>
  <c r="G149" i="16"/>
  <c r="G149" i="14"/>
  <c r="E158" i="9"/>
  <c r="E180" i="14"/>
  <c r="E199" i="14"/>
  <c r="E210" i="14"/>
  <c r="N143" i="15"/>
  <c r="D50" i="15"/>
  <c r="E91" i="15"/>
  <c r="E185" i="14"/>
  <c r="E71" i="16"/>
  <c r="E75" i="16"/>
  <c r="E157" i="16"/>
  <c r="L144" i="16"/>
  <c r="C150" i="16"/>
  <c r="K150" i="16" s="1"/>
  <c r="M149" i="16"/>
  <c r="N129" i="16"/>
  <c r="C50" i="16"/>
  <c r="M134" i="16"/>
  <c r="M135" i="16"/>
  <c r="L150" i="16"/>
  <c r="C134" i="16"/>
  <c r="K134" i="16" s="1"/>
  <c r="C93" i="16"/>
  <c r="M128" i="16"/>
  <c r="E150" i="16"/>
  <c r="M150" i="16" s="1"/>
  <c r="E166" i="16"/>
  <c r="M131" i="16"/>
  <c r="D134" i="16"/>
  <c r="L134" i="16" s="1"/>
  <c r="E158" i="16"/>
  <c r="N128" i="16"/>
  <c r="F150" i="16"/>
  <c r="N150" i="16" s="1"/>
  <c r="F135" i="16"/>
  <c r="N135" i="16" s="1"/>
  <c r="L143" i="16"/>
  <c r="K131" i="16"/>
  <c r="C149" i="16"/>
  <c r="E171" i="16"/>
  <c r="L131" i="16"/>
  <c r="E157" i="15"/>
  <c r="M135" i="15"/>
  <c r="L134" i="15"/>
  <c r="C93" i="15"/>
  <c r="N134" i="15"/>
  <c r="E44" i="15"/>
  <c r="C51" i="15"/>
  <c r="K131" i="15"/>
  <c r="K144" i="15"/>
  <c r="E170" i="15"/>
  <c r="L131" i="15"/>
  <c r="D149" i="15"/>
  <c r="L149" i="15" s="1"/>
  <c r="E134" i="15"/>
  <c r="M134" i="15" s="1"/>
  <c r="M144" i="15"/>
  <c r="N131" i="15"/>
  <c r="E171" i="15"/>
  <c r="M143" i="15"/>
  <c r="D93" i="15"/>
  <c r="M131" i="15"/>
  <c r="K128" i="15"/>
  <c r="N128" i="15"/>
  <c r="L128" i="15"/>
  <c r="M150" i="14"/>
  <c r="F150" i="14"/>
  <c r="N150" i="14" s="1"/>
  <c r="L150" i="14"/>
  <c r="L149" i="14"/>
  <c r="C135" i="14"/>
  <c r="F135" i="14"/>
  <c r="G135" i="14"/>
  <c r="G134" i="14"/>
  <c r="E46" i="14"/>
  <c r="M128" i="14"/>
  <c r="M143" i="14"/>
  <c r="E90" i="14"/>
  <c r="N128" i="14"/>
  <c r="N143" i="14"/>
  <c r="E44" i="14"/>
  <c r="K131" i="14"/>
  <c r="C149" i="14"/>
  <c r="E159" i="14"/>
  <c r="D135" i="14"/>
  <c r="L135" i="14" s="1"/>
  <c r="E135" i="14"/>
  <c r="N131" i="14"/>
  <c r="E157" i="14"/>
  <c r="K128" i="14"/>
  <c r="L144" i="14"/>
  <c r="L128" i="14"/>
  <c r="E157" i="13"/>
  <c r="E157" i="9"/>
  <c r="E157" i="7"/>
  <c r="E159" i="1"/>
  <c r="E214" i="13"/>
  <c r="E213" i="13"/>
  <c r="E212" i="13"/>
  <c r="E198" i="13"/>
  <c r="M147" i="13"/>
  <c r="L147" i="13"/>
  <c r="L146" i="13"/>
  <c r="L145" i="13"/>
  <c r="J150" i="13"/>
  <c r="I150" i="13"/>
  <c r="H150" i="13"/>
  <c r="G150" i="13"/>
  <c r="F150" i="13"/>
  <c r="L144" i="13"/>
  <c r="J149" i="13"/>
  <c r="I149" i="13"/>
  <c r="H149" i="13"/>
  <c r="F149" i="13"/>
  <c r="D149" i="13"/>
  <c r="C149" i="13"/>
  <c r="M132" i="13"/>
  <c r="L132" i="13"/>
  <c r="I135" i="13"/>
  <c r="H135" i="13"/>
  <c r="E135" i="13"/>
  <c r="D135" i="13"/>
  <c r="N130" i="13"/>
  <c r="M130" i="13"/>
  <c r="L130" i="13"/>
  <c r="K130" i="13"/>
  <c r="M129" i="13"/>
  <c r="J134" i="13"/>
  <c r="G134" i="13"/>
  <c r="E76" i="13"/>
  <c r="E207" i="13"/>
  <c r="E185" i="13"/>
  <c r="E184" i="13"/>
  <c r="E183" i="13"/>
  <c r="E182" i="13"/>
  <c r="N134" i="14" l="1"/>
  <c r="L134" i="14"/>
  <c r="E160" i="8"/>
  <c r="L128" i="13"/>
  <c r="E160" i="16"/>
  <c r="E160" i="7"/>
  <c r="E160" i="13"/>
  <c r="E160" i="14"/>
  <c r="E160" i="15"/>
  <c r="E160" i="9"/>
  <c r="E160" i="6"/>
  <c r="E160" i="12"/>
  <c r="E169" i="15"/>
  <c r="H134" i="13"/>
  <c r="I134" i="13"/>
  <c r="E134" i="13"/>
  <c r="N134" i="16"/>
  <c r="E51" i="14"/>
  <c r="E72" i="13"/>
  <c r="E199" i="13"/>
  <c r="E221" i="13"/>
  <c r="E210" i="13"/>
  <c r="E180" i="13"/>
  <c r="M133" i="13"/>
  <c r="E93" i="15"/>
  <c r="N135" i="15"/>
  <c r="K132" i="13"/>
  <c r="N132" i="13"/>
  <c r="L135" i="15"/>
  <c r="K135" i="15"/>
  <c r="M135" i="14"/>
  <c r="N135" i="14"/>
  <c r="E92" i="13"/>
  <c r="D160" i="1"/>
  <c r="C160" i="1"/>
  <c r="E50" i="16"/>
  <c r="J135" i="13"/>
  <c r="E74" i="13"/>
  <c r="E150" i="13"/>
  <c r="M150" i="13" s="1"/>
  <c r="L129" i="13"/>
  <c r="L133" i="13"/>
  <c r="D150" i="13"/>
  <c r="L150" i="13" s="1"/>
  <c r="E51" i="16"/>
  <c r="E93" i="14"/>
  <c r="E166" i="13"/>
  <c r="E157" i="1"/>
  <c r="E50" i="14"/>
  <c r="E181" i="13"/>
  <c r="E200" i="13"/>
  <c r="E222" i="13"/>
  <c r="E70" i="13"/>
  <c r="E114" i="13"/>
  <c r="E208" i="13"/>
  <c r="C51" i="13"/>
  <c r="K134" i="14"/>
  <c r="E51" i="15"/>
  <c r="E169" i="16"/>
  <c r="E50" i="15"/>
  <c r="E169" i="14"/>
  <c r="E223" i="13"/>
  <c r="E158" i="1"/>
  <c r="C135" i="13"/>
  <c r="K146" i="13"/>
  <c r="K145" i="13"/>
  <c r="L135" i="13"/>
  <c r="N133" i="13"/>
  <c r="E48" i="13"/>
  <c r="E77" i="13"/>
  <c r="E113" i="13"/>
  <c r="K133" i="13"/>
  <c r="K147" i="13"/>
  <c r="D134" i="13"/>
  <c r="E178" i="13"/>
  <c r="E197" i="13"/>
  <c r="D50" i="13"/>
  <c r="K149" i="16"/>
  <c r="E170" i="13"/>
  <c r="E71" i="13"/>
  <c r="E36" i="13"/>
  <c r="K129" i="13"/>
  <c r="K144" i="13"/>
  <c r="E75" i="13"/>
  <c r="E46" i="13"/>
  <c r="E37" i="13"/>
  <c r="E47" i="13"/>
  <c r="K149" i="14"/>
  <c r="E93" i="16"/>
  <c r="E167" i="13"/>
  <c r="E179" i="13"/>
  <c r="E209" i="13"/>
  <c r="E170" i="16"/>
  <c r="K135" i="14"/>
  <c r="E34" i="13"/>
  <c r="C50" i="13"/>
  <c r="E73" i="13"/>
  <c r="M143" i="13"/>
  <c r="E149" i="13"/>
  <c r="M149" i="13" s="1"/>
  <c r="E112" i="13"/>
  <c r="F134" i="13"/>
  <c r="N134" i="13" s="1"/>
  <c r="F135" i="13"/>
  <c r="N150" i="13"/>
  <c r="N146" i="13"/>
  <c r="E44" i="13"/>
  <c r="E90" i="13"/>
  <c r="G135" i="13"/>
  <c r="G149" i="13"/>
  <c r="K149" i="13" s="1"/>
  <c r="M146" i="13"/>
  <c r="N143" i="13"/>
  <c r="N149" i="13"/>
  <c r="N145" i="13"/>
  <c r="N147" i="13"/>
  <c r="E35" i="13"/>
  <c r="E91" i="13"/>
  <c r="E168" i="13"/>
  <c r="E171" i="13"/>
  <c r="L149" i="13"/>
  <c r="M145" i="13"/>
  <c r="K143" i="13"/>
  <c r="M135" i="13"/>
  <c r="C134" i="13"/>
  <c r="K134" i="13" s="1"/>
  <c r="N129" i="13"/>
  <c r="D93" i="13"/>
  <c r="D51" i="13"/>
  <c r="M131" i="13"/>
  <c r="M144" i="13"/>
  <c r="E45" i="13"/>
  <c r="N131" i="13"/>
  <c r="N144" i="13"/>
  <c r="K128" i="13"/>
  <c r="C150" i="13"/>
  <c r="K150" i="13" s="1"/>
  <c r="C93" i="13"/>
  <c r="M128" i="13"/>
  <c r="N128" i="13"/>
  <c r="K131" i="13"/>
  <c r="L143" i="13"/>
  <c r="L131" i="13"/>
  <c r="E160" i="1" l="1"/>
  <c r="M134" i="13"/>
  <c r="L134" i="13"/>
  <c r="N135" i="13"/>
  <c r="K135" i="13"/>
  <c r="E51" i="13"/>
  <c r="E50" i="13"/>
  <c r="E169" i="13"/>
  <c r="E93" i="13"/>
  <c r="E223" i="12" l="1"/>
  <c r="E222" i="12"/>
  <c r="E221" i="12"/>
  <c r="E214" i="12"/>
  <c r="E213" i="12"/>
  <c r="E212" i="12"/>
  <c r="E210" i="12"/>
  <c r="E209" i="12"/>
  <c r="E208" i="12"/>
  <c r="E207" i="12"/>
  <c r="E200" i="12"/>
  <c r="E199" i="12"/>
  <c r="E198" i="12"/>
  <c r="E197" i="12"/>
  <c r="E185" i="12"/>
  <c r="E184" i="12"/>
  <c r="E182" i="12"/>
  <c r="E181" i="12"/>
  <c r="E180" i="12"/>
  <c r="E179" i="12"/>
  <c r="E178" i="12"/>
  <c r="E168" i="12"/>
  <c r="E167" i="12"/>
  <c r="E166" i="12"/>
  <c r="J150" i="12"/>
  <c r="I150" i="12"/>
  <c r="H150" i="12"/>
  <c r="C150" i="12"/>
  <c r="G149" i="12"/>
  <c r="F149" i="12"/>
  <c r="E149" i="12"/>
  <c r="D149" i="12"/>
  <c r="N147" i="12"/>
  <c r="M147" i="12"/>
  <c r="L147" i="12"/>
  <c r="K147" i="12"/>
  <c r="N146" i="12"/>
  <c r="M146" i="12"/>
  <c r="L146" i="12"/>
  <c r="K146" i="12"/>
  <c r="N145" i="12"/>
  <c r="M145" i="12"/>
  <c r="L145" i="12"/>
  <c r="K145" i="12"/>
  <c r="M144" i="12"/>
  <c r="G150" i="12"/>
  <c r="F150" i="12"/>
  <c r="E150" i="12"/>
  <c r="L144" i="12"/>
  <c r="K144" i="12"/>
  <c r="J149" i="12"/>
  <c r="I149" i="12"/>
  <c r="H149" i="12"/>
  <c r="N143" i="12"/>
  <c r="M143" i="12"/>
  <c r="L143" i="12"/>
  <c r="C149" i="12"/>
  <c r="N133" i="12"/>
  <c r="M133" i="12"/>
  <c r="L133" i="12"/>
  <c r="K133" i="12"/>
  <c r="N132" i="12"/>
  <c r="M132" i="12"/>
  <c r="L132" i="12"/>
  <c r="K132" i="12"/>
  <c r="J135" i="12"/>
  <c r="I135" i="12"/>
  <c r="H135" i="12"/>
  <c r="G135" i="12"/>
  <c r="F135" i="12"/>
  <c r="M131" i="12"/>
  <c r="D135" i="12"/>
  <c r="C135" i="12"/>
  <c r="N130" i="12"/>
  <c r="M130" i="12"/>
  <c r="L130" i="12"/>
  <c r="K130" i="12"/>
  <c r="N129" i="12"/>
  <c r="M129" i="12"/>
  <c r="L129" i="12"/>
  <c r="K129" i="12"/>
  <c r="J134" i="12"/>
  <c r="I134" i="12"/>
  <c r="H134" i="12"/>
  <c r="G134" i="12"/>
  <c r="F134" i="12"/>
  <c r="E134" i="12"/>
  <c r="D134" i="12"/>
  <c r="C134" i="12"/>
  <c r="E114" i="12"/>
  <c r="E113" i="12"/>
  <c r="E112" i="12"/>
  <c r="C93" i="12"/>
  <c r="E91" i="12"/>
  <c r="D93" i="12"/>
  <c r="E77" i="12"/>
  <c r="E76" i="12"/>
  <c r="E75" i="12"/>
  <c r="E74" i="12"/>
  <c r="E73" i="12"/>
  <c r="E72" i="12"/>
  <c r="E71" i="12"/>
  <c r="E70" i="12"/>
  <c r="E48" i="12"/>
  <c r="D51" i="12"/>
  <c r="E47" i="12"/>
  <c r="E46" i="12"/>
  <c r="D50" i="12"/>
  <c r="E44" i="12"/>
  <c r="E37" i="12"/>
  <c r="E36" i="12"/>
  <c r="E35" i="12"/>
  <c r="E34" i="12"/>
  <c r="M134" i="12" l="1"/>
  <c r="L134" i="12"/>
  <c r="M150" i="12"/>
  <c r="L149" i="12"/>
  <c r="M149" i="12"/>
  <c r="E93" i="12"/>
  <c r="E183" i="12"/>
  <c r="K134" i="12"/>
  <c r="K149" i="12"/>
  <c r="E169" i="12"/>
  <c r="N150" i="12"/>
  <c r="K135" i="12"/>
  <c r="L135" i="12"/>
  <c r="N134" i="12"/>
  <c r="N135" i="12"/>
  <c r="N149" i="12"/>
  <c r="K150" i="12"/>
  <c r="E135" i="12"/>
  <c r="M135" i="12" s="1"/>
  <c r="N131" i="12"/>
  <c r="N144" i="12"/>
  <c r="K128" i="12"/>
  <c r="K143" i="12"/>
  <c r="E170" i="12"/>
  <c r="C50" i="12"/>
  <c r="E50" i="12" s="1"/>
  <c r="E92" i="12"/>
  <c r="L128" i="12"/>
  <c r="D150" i="12"/>
  <c r="L150" i="12" s="1"/>
  <c r="E45" i="12"/>
  <c r="E90" i="12"/>
  <c r="N128" i="12"/>
  <c r="E171" i="12"/>
  <c r="C51" i="12"/>
  <c r="E51" i="12" s="1"/>
  <c r="K131" i="12"/>
  <c r="M128" i="12"/>
  <c r="L131" i="12"/>
  <c r="E214" i="10" l="1"/>
  <c r="E213" i="10"/>
  <c r="E212" i="10"/>
  <c r="E210" i="10"/>
  <c r="E198" i="10"/>
  <c r="E184" i="10"/>
  <c r="E181" i="10"/>
  <c r="E180" i="10"/>
  <c r="N147" i="10"/>
  <c r="M147" i="10"/>
  <c r="L147" i="10"/>
  <c r="K147" i="10"/>
  <c r="L146" i="10"/>
  <c r="M145" i="10"/>
  <c r="L145" i="10"/>
  <c r="J150" i="10"/>
  <c r="I150" i="10"/>
  <c r="H150" i="10"/>
  <c r="F150" i="10"/>
  <c r="E150" i="10"/>
  <c r="L144" i="10"/>
  <c r="J149" i="10"/>
  <c r="I149" i="10"/>
  <c r="H149" i="10"/>
  <c r="E149" i="10"/>
  <c r="D149" i="10"/>
  <c r="M133" i="10"/>
  <c r="L133" i="10"/>
  <c r="M132" i="10"/>
  <c r="L132" i="10"/>
  <c r="K132" i="10"/>
  <c r="J135" i="10"/>
  <c r="I135" i="10"/>
  <c r="H135" i="10"/>
  <c r="G135" i="10"/>
  <c r="F135" i="10"/>
  <c r="E135" i="10"/>
  <c r="D135" i="10"/>
  <c r="C135" i="10"/>
  <c r="M130" i="10"/>
  <c r="L130" i="10"/>
  <c r="K130" i="10"/>
  <c r="M129" i="10"/>
  <c r="L129" i="10"/>
  <c r="K129" i="10"/>
  <c r="I134" i="10"/>
  <c r="H134" i="10"/>
  <c r="G134" i="10"/>
  <c r="F134" i="10"/>
  <c r="M128" i="10"/>
  <c r="D134" i="10"/>
  <c r="E77" i="10"/>
  <c r="E76" i="10"/>
  <c r="E35" i="10"/>
  <c r="E208" i="10"/>
  <c r="E207" i="10"/>
  <c r="E214" i="9"/>
  <c r="E184" i="8"/>
  <c r="E184" i="9"/>
  <c r="L147" i="9"/>
  <c r="N146" i="9"/>
  <c r="M146" i="9"/>
  <c r="L146" i="9"/>
  <c r="K146" i="9"/>
  <c r="L145" i="9"/>
  <c r="J150" i="9"/>
  <c r="I150" i="9"/>
  <c r="H150" i="9"/>
  <c r="G150" i="9"/>
  <c r="F150" i="9"/>
  <c r="M144" i="9"/>
  <c r="L144" i="9"/>
  <c r="K144" i="9"/>
  <c r="I149" i="9"/>
  <c r="H149" i="9"/>
  <c r="D149" i="9"/>
  <c r="C149" i="9"/>
  <c r="N132" i="9"/>
  <c r="M132" i="9"/>
  <c r="L132" i="9"/>
  <c r="K132" i="9"/>
  <c r="J135" i="9"/>
  <c r="I135" i="9"/>
  <c r="H135" i="9"/>
  <c r="G135" i="9"/>
  <c r="F135" i="9"/>
  <c r="E135" i="9"/>
  <c r="D135" i="9"/>
  <c r="C135" i="9"/>
  <c r="M130" i="9"/>
  <c r="L130" i="9"/>
  <c r="N129" i="9"/>
  <c r="L129" i="9"/>
  <c r="K129" i="9"/>
  <c r="D134" i="9"/>
  <c r="C134" i="9"/>
  <c r="E76" i="9"/>
  <c r="E207" i="9"/>
  <c r="E214" i="8"/>
  <c r="E213" i="8"/>
  <c r="E212" i="8"/>
  <c r="E181" i="8"/>
  <c r="L147" i="8"/>
  <c r="K147" i="8"/>
  <c r="M146" i="8"/>
  <c r="L146" i="8"/>
  <c r="L145" i="8"/>
  <c r="J150" i="8"/>
  <c r="I150" i="8"/>
  <c r="H150" i="8"/>
  <c r="G150" i="8"/>
  <c r="F150" i="8"/>
  <c r="E150" i="8"/>
  <c r="D150" i="8"/>
  <c r="C150" i="8"/>
  <c r="J149" i="8"/>
  <c r="I149" i="8"/>
  <c r="H149" i="8"/>
  <c r="G149" i="8"/>
  <c r="N143" i="8"/>
  <c r="M143" i="8"/>
  <c r="D149" i="8"/>
  <c r="C149" i="8"/>
  <c r="N132" i="8"/>
  <c r="M132" i="8"/>
  <c r="L132" i="8"/>
  <c r="K132" i="8"/>
  <c r="H135" i="8"/>
  <c r="N130" i="8"/>
  <c r="M130" i="8"/>
  <c r="L130" i="8"/>
  <c r="K130" i="8"/>
  <c r="N129" i="8"/>
  <c r="M129" i="8"/>
  <c r="L129" i="8"/>
  <c r="K129" i="8"/>
  <c r="H134" i="8"/>
  <c r="G134" i="8"/>
  <c r="C134" i="8"/>
  <c r="E77" i="8"/>
  <c r="E76" i="8"/>
  <c r="E35" i="8"/>
  <c r="E207" i="8"/>
  <c r="F134" i="9" l="1"/>
  <c r="E200" i="10"/>
  <c r="E222" i="10"/>
  <c r="E178" i="10"/>
  <c r="E198" i="8"/>
  <c r="E77" i="9"/>
  <c r="E197" i="10"/>
  <c r="H134" i="9"/>
  <c r="L134" i="9" s="1"/>
  <c r="I134" i="8"/>
  <c r="E179" i="10"/>
  <c r="E183" i="10"/>
  <c r="E209" i="10"/>
  <c r="E199" i="10"/>
  <c r="E210" i="8"/>
  <c r="E179" i="8"/>
  <c r="J134" i="8"/>
  <c r="E210" i="9"/>
  <c r="K133" i="8"/>
  <c r="E185" i="10"/>
  <c r="K133" i="10"/>
  <c r="E223" i="10"/>
  <c r="I134" i="9"/>
  <c r="J134" i="10"/>
  <c r="N134" i="10" s="1"/>
  <c r="E181" i="9"/>
  <c r="F134" i="8"/>
  <c r="E213" i="9"/>
  <c r="E167" i="8"/>
  <c r="E170" i="8"/>
  <c r="E180" i="8"/>
  <c r="E167" i="10"/>
  <c r="E170" i="10"/>
  <c r="E198" i="9"/>
  <c r="E212" i="9"/>
  <c r="E180" i="9"/>
  <c r="E178" i="8"/>
  <c r="E166" i="10"/>
  <c r="E72" i="8"/>
  <c r="M147" i="9"/>
  <c r="N147" i="8"/>
  <c r="G149" i="9"/>
  <c r="K149" i="9" s="1"/>
  <c r="M146" i="10"/>
  <c r="M147" i="8"/>
  <c r="K147" i="9"/>
  <c r="N147" i="9"/>
  <c r="C134" i="10"/>
  <c r="K134" i="10" s="1"/>
  <c r="L133" i="8"/>
  <c r="L133" i="9"/>
  <c r="L128" i="8"/>
  <c r="K133" i="9"/>
  <c r="N130" i="9"/>
  <c r="J135" i="8"/>
  <c r="C135" i="8"/>
  <c r="N129" i="10"/>
  <c r="N130" i="10"/>
  <c r="N132" i="10"/>
  <c r="N133" i="10"/>
  <c r="I135" i="8"/>
  <c r="K130" i="9"/>
  <c r="E135" i="8"/>
  <c r="D135" i="8"/>
  <c r="L135" i="8" s="1"/>
  <c r="F135" i="8"/>
  <c r="G135" i="8"/>
  <c r="E72" i="10"/>
  <c r="J134" i="9"/>
  <c r="J149" i="9"/>
  <c r="K144" i="10"/>
  <c r="K145" i="10"/>
  <c r="K146" i="10"/>
  <c r="E91" i="10"/>
  <c r="E92" i="10"/>
  <c r="G134" i="9"/>
  <c r="K134" i="9" s="1"/>
  <c r="E71" i="9"/>
  <c r="E75" i="9"/>
  <c r="E91" i="9"/>
  <c r="G150" i="10"/>
  <c r="C149" i="10"/>
  <c r="D50" i="8"/>
  <c r="E34" i="10"/>
  <c r="C50" i="10"/>
  <c r="E48" i="10"/>
  <c r="E114" i="10"/>
  <c r="E113" i="8"/>
  <c r="K145" i="8"/>
  <c r="E171" i="8"/>
  <c r="E182" i="10"/>
  <c r="D51" i="8"/>
  <c r="E200" i="8"/>
  <c r="E44" i="9"/>
  <c r="E48" i="9"/>
  <c r="E73" i="9"/>
  <c r="E185" i="9"/>
  <c r="E185" i="8"/>
  <c r="E200" i="9"/>
  <c r="E222" i="9"/>
  <c r="E73" i="10"/>
  <c r="N143" i="10"/>
  <c r="N145" i="10"/>
  <c r="N146" i="10"/>
  <c r="E45" i="8"/>
  <c r="E71" i="8"/>
  <c r="E75" i="8"/>
  <c r="E91" i="8"/>
  <c r="N144" i="9"/>
  <c r="E166" i="9"/>
  <c r="E36" i="8"/>
  <c r="E46" i="8"/>
  <c r="E199" i="8"/>
  <c r="E36" i="9"/>
  <c r="E46" i="9"/>
  <c r="E209" i="9"/>
  <c r="E34" i="8"/>
  <c r="E44" i="8"/>
  <c r="E48" i="8"/>
  <c r="E70" i="8"/>
  <c r="E74" i="8"/>
  <c r="C50" i="8"/>
  <c r="D150" i="9"/>
  <c r="L150" i="9" s="1"/>
  <c r="M145" i="9"/>
  <c r="D150" i="10"/>
  <c r="L150" i="10" s="1"/>
  <c r="D50" i="10"/>
  <c r="E112" i="8"/>
  <c r="D51" i="10"/>
  <c r="N145" i="9"/>
  <c r="E178" i="9"/>
  <c r="E182" i="8"/>
  <c r="E197" i="9"/>
  <c r="E208" i="9"/>
  <c r="E223" i="9"/>
  <c r="C150" i="10"/>
  <c r="E37" i="10"/>
  <c r="E47" i="10"/>
  <c r="E72" i="9"/>
  <c r="E92" i="9"/>
  <c r="C93" i="10"/>
  <c r="K146" i="8"/>
  <c r="E197" i="8"/>
  <c r="E208" i="8"/>
  <c r="E223" i="8"/>
  <c r="E199" i="9"/>
  <c r="C50" i="9"/>
  <c r="D50" i="9"/>
  <c r="E113" i="9"/>
  <c r="K144" i="8"/>
  <c r="E114" i="8"/>
  <c r="E70" i="9"/>
  <c r="E74" i="9"/>
  <c r="D93" i="9"/>
  <c r="E114" i="9"/>
  <c r="E112" i="10"/>
  <c r="M150" i="10"/>
  <c r="K145" i="9"/>
  <c r="E166" i="8"/>
  <c r="E113" i="10"/>
  <c r="E209" i="8"/>
  <c r="E37" i="9"/>
  <c r="E47" i="9"/>
  <c r="D93" i="10"/>
  <c r="E73" i="8"/>
  <c r="D51" i="9"/>
  <c r="N133" i="9"/>
  <c r="N143" i="9"/>
  <c r="E36" i="10"/>
  <c r="E46" i="10"/>
  <c r="E71" i="10"/>
  <c r="E75" i="10"/>
  <c r="L144" i="8"/>
  <c r="E170" i="9"/>
  <c r="E44" i="10"/>
  <c r="N150" i="10"/>
  <c r="E37" i="8"/>
  <c r="E47" i="8"/>
  <c r="E92" i="8"/>
  <c r="E70" i="10"/>
  <c r="E74" i="10"/>
  <c r="E221" i="10"/>
  <c r="M133" i="8"/>
  <c r="N133" i="8"/>
  <c r="N145" i="8"/>
  <c r="N146" i="8"/>
  <c r="E221" i="8"/>
  <c r="E34" i="9"/>
  <c r="E112" i="9"/>
  <c r="E134" i="9"/>
  <c r="M133" i="9"/>
  <c r="M143" i="9"/>
  <c r="E179" i="9"/>
  <c r="E183" i="9"/>
  <c r="E183" i="8"/>
  <c r="E168" i="9"/>
  <c r="M145" i="8"/>
  <c r="C93" i="8"/>
  <c r="E168" i="8"/>
  <c r="N150" i="9"/>
  <c r="E182" i="9"/>
  <c r="D93" i="8"/>
  <c r="E222" i="8"/>
  <c r="E35" i="9"/>
  <c r="C93" i="9"/>
  <c r="E221" i="9"/>
  <c r="E168" i="10"/>
  <c r="L149" i="10"/>
  <c r="G149" i="10"/>
  <c r="N144" i="10"/>
  <c r="M143" i="10"/>
  <c r="K135" i="10"/>
  <c r="L135" i="10"/>
  <c r="L134" i="10"/>
  <c r="N135" i="10"/>
  <c r="M149" i="10"/>
  <c r="M135" i="10"/>
  <c r="M131" i="10"/>
  <c r="M144" i="10"/>
  <c r="E45" i="10"/>
  <c r="N131" i="10"/>
  <c r="F149" i="10"/>
  <c r="N149" i="10" s="1"/>
  <c r="K128" i="10"/>
  <c r="L143" i="10"/>
  <c r="E134" i="10"/>
  <c r="M134" i="10" s="1"/>
  <c r="E90" i="10"/>
  <c r="N128" i="10"/>
  <c r="E171" i="10"/>
  <c r="K143" i="10"/>
  <c r="L128" i="10"/>
  <c r="C51" i="10"/>
  <c r="K131" i="10"/>
  <c r="L131" i="10"/>
  <c r="E167" i="9"/>
  <c r="L149" i="9"/>
  <c r="E150" i="9"/>
  <c r="M150" i="9" s="1"/>
  <c r="C150" i="9"/>
  <c r="K150" i="9" s="1"/>
  <c r="K135" i="9"/>
  <c r="M129" i="9"/>
  <c r="L135" i="9"/>
  <c r="M135" i="9"/>
  <c r="N135" i="9"/>
  <c r="L128" i="9"/>
  <c r="M131" i="9"/>
  <c r="E149" i="9"/>
  <c r="M149" i="9" s="1"/>
  <c r="E45" i="9"/>
  <c r="N131" i="9"/>
  <c r="F149" i="9"/>
  <c r="K128" i="9"/>
  <c r="K143" i="9"/>
  <c r="E90" i="9"/>
  <c r="N128" i="9"/>
  <c r="E171" i="9"/>
  <c r="L143" i="9"/>
  <c r="C51" i="9"/>
  <c r="K131" i="9"/>
  <c r="M128" i="9"/>
  <c r="L131" i="9"/>
  <c r="K149" i="8"/>
  <c r="L149" i="8"/>
  <c r="M144" i="8"/>
  <c r="N144" i="8"/>
  <c r="E134" i="8"/>
  <c r="K134" i="8"/>
  <c r="N150" i="8"/>
  <c r="K150" i="8"/>
  <c r="L150" i="8"/>
  <c r="M150" i="8"/>
  <c r="K143" i="8"/>
  <c r="M131" i="8"/>
  <c r="E149" i="8"/>
  <c r="M149" i="8" s="1"/>
  <c r="N131" i="8"/>
  <c r="F149" i="8"/>
  <c r="N149" i="8" s="1"/>
  <c r="K128" i="8"/>
  <c r="D134" i="8"/>
  <c r="L134" i="8" s="1"/>
  <c r="M128" i="8"/>
  <c r="E90" i="8"/>
  <c r="N128" i="8"/>
  <c r="K131" i="8"/>
  <c r="L143" i="8"/>
  <c r="C51" i="8"/>
  <c r="L131" i="8"/>
  <c r="N134" i="9" l="1"/>
  <c r="M134" i="8"/>
  <c r="N134" i="8"/>
  <c r="M134" i="9"/>
  <c r="M135" i="8"/>
  <c r="N149" i="9"/>
  <c r="K135" i="8"/>
  <c r="N135" i="8"/>
  <c r="E51" i="8"/>
  <c r="K150" i="10"/>
  <c r="K149" i="10"/>
  <c r="E50" i="10"/>
  <c r="E50" i="8"/>
  <c r="E93" i="10"/>
  <c r="E93" i="8"/>
  <c r="E50" i="9"/>
  <c r="E169" i="9"/>
  <c r="E51" i="10"/>
  <c r="E169" i="10"/>
  <c r="E93" i="9"/>
  <c r="E51" i="9"/>
  <c r="E169" i="8"/>
  <c r="E223" i="7" l="1"/>
  <c r="E214" i="7"/>
  <c r="E213" i="7"/>
  <c r="E212" i="7"/>
  <c r="E198" i="7"/>
  <c r="E184" i="7"/>
  <c r="N147" i="7"/>
  <c r="L147" i="7"/>
  <c r="K147" i="7"/>
  <c r="L146" i="7"/>
  <c r="L145" i="7"/>
  <c r="J150" i="7"/>
  <c r="I150" i="7"/>
  <c r="F150" i="7"/>
  <c r="E150" i="7"/>
  <c r="D150" i="7"/>
  <c r="C150" i="7"/>
  <c r="J149" i="7"/>
  <c r="I149" i="7"/>
  <c r="H149" i="7"/>
  <c r="G149" i="7"/>
  <c r="L143" i="7"/>
  <c r="L129" i="7"/>
  <c r="M129" i="7"/>
  <c r="N129" i="7"/>
  <c r="K130" i="7"/>
  <c r="L130" i="7"/>
  <c r="M130" i="7"/>
  <c r="N130" i="7"/>
  <c r="C135" i="7"/>
  <c r="D135" i="7"/>
  <c r="E135" i="7"/>
  <c r="F135" i="7"/>
  <c r="G135" i="7"/>
  <c r="H135" i="7"/>
  <c r="I135" i="7"/>
  <c r="J135" i="7"/>
  <c r="M132" i="7"/>
  <c r="K129" i="7"/>
  <c r="E76" i="7"/>
  <c r="E207" i="7"/>
  <c r="H150" i="7"/>
  <c r="E200" i="7" l="1"/>
  <c r="E179" i="7"/>
  <c r="E183" i="7"/>
  <c r="E209" i="7"/>
  <c r="E180" i="7"/>
  <c r="E210" i="7"/>
  <c r="K132" i="7"/>
  <c r="E134" i="7"/>
  <c r="H134" i="7"/>
  <c r="M133" i="7"/>
  <c r="E208" i="7"/>
  <c r="L133" i="7"/>
  <c r="E182" i="7"/>
  <c r="D134" i="7"/>
  <c r="E77" i="7"/>
  <c r="K133" i="7"/>
  <c r="E166" i="7"/>
  <c r="M143" i="7"/>
  <c r="M147" i="7"/>
  <c r="F134" i="7"/>
  <c r="I134" i="7"/>
  <c r="N133" i="7"/>
  <c r="K128" i="7"/>
  <c r="J134" i="7"/>
  <c r="N132" i="7"/>
  <c r="L132" i="7"/>
  <c r="E35" i="7"/>
  <c r="E92" i="7"/>
  <c r="E72" i="7"/>
  <c r="E44" i="7"/>
  <c r="E34" i="7"/>
  <c r="E171" i="7"/>
  <c r="E181" i="7"/>
  <c r="E222" i="7"/>
  <c r="C149" i="7"/>
  <c r="K149" i="7" s="1"/>
  <c r="E114" i="7"/>
  <c r="E37" i="7"/>
  <c r="E113" i="7"/>
  <c r="N150" i="7"/>
  <c r="N146" i="7"/>
  <c r="M145" i="7"/>
  <c r="M146" i="7"/>
  <c r="L144" i="7"/>
  <c r="E170" i="7"/>
  <c r="E199" i="7"/>
  <c r="E221" i="7"/>
  <c r="D93" i="7"/>
  <c r="E73" i="7"/>
  <c r="E36" i="7"/>
  <c r="E48" i="7"/>
  <c r="E45" i="7"/>
  <c r="E71" i="7"/>
  <c r="E75" i="7"/>
  <c r="E91" i="7"/>
  <c r="E178" i="7"/>
  <c r="E197" i="7"/>
  <c r="G150" i="7"/>
  <c r="K150" i="7" s="1"/>
  <c r="E70" i="7"/>
  <c r="K145" i="7"/>
  <c r="K146" i="7"/>
  <c r="E168" i="7"/>
  <c r="E74" i="7"/>
  <c r="E112" i="7"/>
  <c r="E149" i="7"/>
  <c r="M149" i="7" s="1"/>
  <c r="E90" i="7"/>
  <c r="K144" i="7"/>
  <c r="E185" i="7"/>
  <c r="D50" i="7"/>
  <c r="E46" i="7"/>
  <c r="G134" i="7"/>
  <c r="F149" i="7"/>
  <c r="N149" i="7" s="1"/>
  <c r="M144" i="7"/>
  <c r="E47" i="7"/>
  <c r="E167" i="7"/>
  <c r="N145" i="7"/>
  <c r="N143" i="7"/>
  <c r="N135" i="7"/>
  <c r="K135" i="7"/>
  <c r="L135" i="7"/>
  <c r="M135" i="7"/>
  <c r="D51" i="7"/>
  <c r="C51" i="7"/>
  <c r="C50" i="7"/>
  <c r="L150" i="7"/>
  <c r="M150" i="7"/>
  <c r="K143" i="7"/>
  <c r="L128" i="7"/>
  <c r="L131" i="7"/>
  <c r="D149" i="7"/>
  <c r="L149" i="7" s="1"/>
  <c r="M131" i="7"/>
  <c r="N131" i="7"/>
  <c r="N144" i="7"/>
  <c r="C134" i="7"/>
  <c r="C93" i="7"/>
  <c r="M128" i="7"/>
  <c r="N128" i="7"/>
  <c r="K131" i="7"/>
  <c r="M134" i="7" l="1"/>
  <c r="L134" i="7"/>
  <c r="N134" i="7"/>
  <c r="E169" i="7"/>
  <c r="E51" i="7"/>
  <c r="E93" i="7"/>
  <c r="E50" i="7"/>
  <c r="K134" i="7"/>
  <c r="E214" i="6" l="1"/>
  <c r="E210" i="6"/>
  <c r="E198" i="6"/>
  <c r="E184" i="6"/>
  <c r="L147" i="6"/>
  <c r="L146" i="6"/>
  <c r="L145" i="6"/>
  <c r="I150" i="6"/>
  <c r="H150" i="6"/>
  <c r="G150" i="6"/>
  <c r="F150" i="6"/>
  <c r="E150" i="6"/>
  <c r="D150" i="6"/>
  <c r="C150" i="6"/>
  <c r="I149" i="6"/>
  <c r="H149" i="6"/>
  <c r="M143" i="6"/>
  <c r="D149" i="6"/>
  <c r="N132" i="6"/>
  <c r="M132" i="6"/>
  <c r="L132" i="6"/>
  <c r="K132" i="6"/>
  <c r="J135" i="6"/>
  <c r="I135" i="6"/>
  <c r="H135" i="6"/>
  <c r="G135" i="6"/>
  <c r="F135" i="6"/>
  <c r="E135" i="6"/>
  <c r="D135" i="6"/>
  <c r="C135" i="6"/>
  <c r="N130" i="6"/>
  <c r="M130" i="6"/>
  <c r="L130" i="6"/>
  <c r="K130" i="6"/>
  <c r="N129" i="6"/>
  <c r="M129" i="6"/>
  <c r="L129" i="6"/>
  <c r="K129" i="6"/>
  <c r="H134" i="6"/>
  <c r="F134" i="6"/>
  <c r="E134" i="6"/>
  <c r="D134" i="6"/>
  <c r="C134" i="6"/>
  <c r="E76" i="6"/>
  <c r="E207" i="6"/>
  <c r="J150" i="6"/>
  <c r="J149" i="6"/>
  <c r="E214" i="1"/>
  <c r="I134" i="6" l="1"/>
  <c r="M134" i="6" s="1"/>
  <c r="J134" i="6"/>
  <c r="N134" i="6" s="1"/>
  <c r="M133" i="6"/>
  <c r="E179" i="6"/>
  <c r="E77" i="6"/>
  <c r="E212" i="6"/>
  <c r="E213" i="1"/>
  <c r="L133" i="6"/>
  <c r="E213" i="6"/>
  <c r="E167" i="6"/>
  <c r="E170" i="6"/>
  <c r="E180" i="6"/>
  <c r="E181" i="6"/>
  <c r="E178" i="6"/>
  <c r="E166" i="6"/>
  <c r="K133" i="6"/>
  <c r="N133" i="6"/>
  <c r="M146" i="6"/>
  <c r="M147" i="6"/>
  <c r="G134" i="6"/>
  <c r="K134" i="6" s="1"/>
  <c r="E35" i="6"/>
  <c r="E71" i="6"/>
  <c r="E75" i="6"/>
  <c r="E91" i="6"/>
  <c r="E183" i="6"/>
  <c r="E209" i="6"/>
  <c r="G149" i="6"/>
  <c r="E34" i="6"/>
  <c r="E44" i="6"/>
  <c r="E48" i="6"/>
  <c r="E70" i="6"/>
  <c r="E74" i="6"/>
  <c r="E114" i="6"/>
  <c r="E182" i="6"/>
  <c r="E197" i="6"/>
  <c r="E208" i="6"/>
  <c r="E37" i="6"/>
  <c r="E47" i="6"/>
  <c r="E73" i="6"/>
  <c r="E113" i="6"/>
  <c r="E171" i="6"/>
  <c r="E185" i="6"/>
  <c r="E200" i="6"/>
  <c r="E222" i="6"/>
  <c r="N143" i="6"/>
  <c r="N145" i="6"/>
  <c r="N146" i="6"/>
  <c r="N147" i="6"/>
  <c r="E168" i="6"/>
  <c r="E36" i="6"/>
  <c r="E46" i="6"/>
  <c r="E72" i="6"/>
  <c r="E112" i="6"/>
  <c r="M145" i="6"/>
  <c r="E199" i="6"/>
  <c r="E223" i="6"/>
  <c r="K146" i="6"/>
  <c r="L135" i="6"/>
  <c r="C50" i="6"/>
  <c r="E45" i="6"/>
  <c r="E221" i="1"/>
  <c r="D50" i="6"/>
  <c r="E92" i="6"/>
  <c r="D93" i="6"/>
  <c r="K143" i="6"/>
  <c r="K145" i="6"/>
  <c r="K147" i="6"/>
  <c r="E90" i="6"/>
  <c r="L134" i="6"/>
  <c r="L149" i="6"/>
  <c r="E221" i="6"/>
  <c r="C51" i="6"/>
  <c r="M144" i="6"/>
  <c r="E222" i="1"/>
  <c r="E223" i="1"/>
  <c r="K150" i="6"/>
  <c r="L144" i="6"/>
  <c r="L143" i="6"/>
  <c r="C149" i="6"/>
  <c r="K135" i="6"/>
  <c r="M135" i="6"/>
  <c r="N135" i="6"/>
  <c r="N150" i="6"/>
  <c r="L150" i="6"/>
  <c r="M150" i="6"/>
  <c r="L128" i="6"/>
  <c r="K131" i="6"/>
  <c r="D51" i="6"/>
  <c r="L131" i="6"/>
  <c r="M131" i="6"/>
  <c r="E149" i="6"/>
  <c r="M149" i="6" s="1"/>
  <c r="K144" i="6"/>
  <c r="N131" i="6"/>
  <c r="N144" i="6"/>
  <c r="F149" i="6"/>
  <c r="N149" i="6" s="1"/>
  <c r="K128" i="6"/>
  <c r="C93" i="6"/>
  <c r="M128" i="6"/>
  <c r="N128" i="6"/>
  <c r="E169" i="6" l="1"/>
  <c r="K149" i="6"/>
  <c r="E93" i="6"/>
  <c r="E51" i="6"/>
  <c r="E50" i="6"/>
  <c r="E212" i="1" l="1"/>
  <c r="E210" i="1"/>
  <c r="E209" i="1"/>
  <c r="E208" i="1"/>
  <c r="E207" i="1"/>
  <c r="E179" i="1" l="1"/>
  <c r="E180" i="1"/>
  <c r="E181" i="1"/>
  <c r="E182" i="1"/>
  <c r="E183" i="1"/>
  <c r="E184" i="1"/>
  <c r="E185" i="1"/>
  <c r="E178" i="1"/>
  <c r="D149" i="1" l="1"/>
  <c r="E149" i="1"/>
  <c r="F149" i="1"/>
  <c r="G149" i="1"/>
  <c r="H149" i="1"/>
  <c r="I149" i="1"/>
  <c r="J149" i="1"/>
  <c r="D150" i="1"/>
  <c r="E150" i="1"/>
  <c r="F150" i="1"/>
  <c r="G150" i="1"/>
  <c r="H150" i="1"/>
  <c r="I150" i="1"/>
  <c r="J150" i="1"/>
  <c r="C150" i="1"/>
  <c r="C149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K144" i="1"/>
  <c r="K145" i="1"/>
  <c r="K146" i="1"/>
  <c r="K147" i="1"/>
  <c r="K143" i="1"/>
  <c r="K150" i="1" l="1"/>
  <c r="L149" i="1"/>
  <c r="K149" i="1"/>
  <c r="M150" i="1"/>
  <c r="L150" i="1"/>
  <c r="N150" i="1"/>
  <c r="M149" i="1"/>
  <c r="N149" i="1"/>
  <c r="D135" i="1"/>
  <c r="E135" i="1"/>
  <c r="F135" i="1"/>
  <c r="G135" i="1"/>
  <c r="H135" i="1"/>
  <c r="I135" i="1"/>
  <c r="J135" i="1"/>
  <c r="C135" i="1"/>
  <c r="G134" i="1"/>
  <c r="H134" i="1"/>
  <c r="I134" i="1"/>
  <c r="J134" i="1"/>
  <c r="E134" i="1"/>
  <c r="F134" i="1"/>
  <c r="D134" i="1"/>
  <c r="C134" i="1"/>
  <c r="M134" i="1" l="1"/>
  <c r="M135" i="1"/>
  <c r="N135" i="1"/>
  <c r="K134" i="1"/>
  <c r="L134" i="1"/>
  <c r="N134" i="1"/>
  <c r="L135" i="1"/>
  <c r="K135" i="1"/>
  <c r="K129" i="1"/>
  <c r="M129" i="1"/>
  <c r="K131" i="1"/>
  <c r="M131" i="1"/>
  <c r="N131" i="1"/>
  <c r="K133" i="1"/>
  <c r="L133" i="1"/>
  <c r="M133" i="1"/>
  <c r="N133" i="1"/>
  <c r="M128" i="1"/>
  <c r="K128" i="1"/>
  <c r="N129" i="1"/>
  <c r="L129" i="1"/>
  <c r="K130" i="1"/>
  <c r="L130" i="1"/>
  <c r="M130" i="1"/>
  <c r="N130" i="1"/>
  <c r="L131" i="1"/>
  <c r="K132" i="1"/>
  <c r="L132" i="1"/>
  <c r="M132" i="1"/>
  <c r="N132" i="1"/>
  <c r="L128" i="1"/>
  <c r="N128" i="1"/>
  <c r="E114" i="1" l="1"/>
  <c r="E113" i="1"/>
  <c r="E112" i="1"/>
  <c r="E76" i="1" l="1"/>
  <c r="E72" i="1"/>
  <c r="E73" i="1" l="1"/>
  <c r="E71" i="1"/>
  <c r="E70" i="1"/>
  <c r="E74" i="1"/>
  <c r="E75" i="1"/>
  <c r="D51" i="1" l="1"/>
  <c r="D50" i="1"/>
  <c r="E48" i="1" l="1"/>
  <c r="E45" i="1"/>
  <c r="E47" i="1" l="1"/>
  <c r="C51" i="1"/>
  <c r="E51" i="1" s="1"/>
  <c r="E37" i="1"/>
  <c r="E44" i="1"/>
  <c r="C50" i="1"/>
  <c r="E50" i="1" s="1"/>
  <c r="E34" i="1"/>
  <c r="E46" i="1"/>
  <c r="E36" i="1"/>
  <c r="E35" i="1"/>
  <c r="E25" i="1" l="1"/>
  <c r="E16" i="1" l="1"/>
  <c r="E17" i="1" l="1"/>
  <c r="D20" i="1" l="1"/>
  <c r="E14" i="1"/>
  <c r="E15" i="1" l="1"/>
  <c r="C20" i="1"/>
  <c r="E20" i="1" s="1"/>
  <c r="E198" i="1" l="1"/>
  <c r="E197" i="1"/>
  <c r="E200" i="1" l="1"/>
  <c r="E199" i="1"/>
  <c r="D169" i="1" l="1"/>
  <c r="C169" i="1"/>
  <c r="E166" i="1"/>
  <c r="E171" i="1"/>
  <c r="E168" i="1"/>
  <c r="E170" i="1"/>
  <c r="E167" i="1"/>
  <c r="E169" i="1" l="1"/>
  <c r="E100" i="6"/>
  <c r="E100" i="1"/>
  <c r="E58" i="22"/>
  <c r="E58" i="21"/>
  <c r="E58" i="20"/>
  <c r="E58" i="19"/>
  <c r="E58" i="18"/>
  <c r="E58" i="17"/>
  <c r="E58" i="14"/>
  <c r="E58" i="13"/>
  <c r="E58" i="12"/>
  <c r="E58" i="16"/>
  <c r="E58" i="10"/>
  <c r="E58" i="9"/>
  <c r="E58" i="8"/>
  <c r="E58" i="6"/>
  <c r="E100" i="9" l="1"/>
  <c r="E100" i="18"/>
  <c r="E100" i="12"/>
  <c r="E100" i="21"/>
  <c r="E100" i="7"/>
  <c r="E100" i="15"/>
  <c r="E100" i="10"/>
  <c r="E100" i="16"/>
  <c r="E100" i="22"/>
  <c r="D103" i="17"/>
  <c r="E100" i="20"/>
  <c r="E104" i="20"/>
  <c r="E101" i="20"/>
  <c r="C103" i="20"/>
  <c r="E101" i="15"/>
  <c r="C103" i="15"/>
  <c r="E104" i="16"/>
  <c r="C103" i="16"/>
  <c r="E101" i="16"/>
  <c r="E101" i="7"/>
  <c r="C103" i="7"/>
  <c r="E105" i="10"/>
  <c r="E102" i="10"/>
  <c r="E100" i="13"/>
  <c r="C103" i="19"/>
  <c r="E101" i="19"/>
  <c r="E104" i="14"/>
  <c r="C103" i="14"/>
  <c r="E101" i="14"/>
  <c r="E101" i="6"/>
  <c r="E104" i="6"/>
  <c r="C103" i="6"/>
  <c r="E105" i="6"/>
  <c r="E102" i="6"/>
  <c r="E101" i="10"/>
  <c r="C103" i="10"/>
  <c r="E100" i="14"/>
  <c r="E105" i="22"/>
  <c r="E102" i="22"/>
  <c r="E105" i="18"/>
  <c r="E102" i="18"/>
  <c r="E105" i="13"/>
  <c r="E102" i="13"/>
  <c r="E105" i="9"/>
  <c r="E102" i="9"/>
  <c r="D103" i="20"/>
  <c r="D103" i="15"/>
  <c r="D103" i="16"/>
  <c r="D103" i="7"/>
  <c r="D103" i="12"/>
  <c r="E101" i="18"/>
  <c r="C103" i="18"/>
  <c r="E101" i="13"/>
  <c r="C103" i="13"/>
  <c r="E101" i="9"/>
  <c r="C103" i="9"/>
  <c r="E105" i="14"/>
  <c r="E102" i="14"/>
  <c r="D103" i="8"/>
  <c r="E104" i="22"/>
  <c r="C103" i="22"/>
  <c r="E101" i="22"/>
  <c r="E100" i="8"/>
  <c r="E100" i="17"/>
  <c r="E105" i="21"/>
  <c r="E102" i="21"/>
  <c r="E105" i="17"/>
  <c r="E102" i="17"/>
  <c r="E105" i="12"/>
  <c r="E102" i="12"/>
  <c r="E105" i="8"/>
  <c r="E102" i="8"/>
  <c r="D103" i="19"/>
  <c r="D103" i="14"/>
  <c r="D103" i="10"/>
  <c r="D103" i="6"/>
  <c r="E104" i="21"/>
  <c r="C103" i="21"/>
  <c r="E101" i="21"/>
  <c r="E104" i="12"/>
  <c r="E101" i="12"/>
  <c r="C103" i="12"/>
  <c r="C103" i="8"/>
  <c r="E101" i="8"/>
  <c r="E105" i="19"/>
  <c r="E102" i="19"/>
  <c r="D103" i="21"/>
  <c r="E104" i="17"/>
  <c r="C103" i="17"/>
  <c r="E101" i="17"/>
  <c r="E100" i="19"/>
  <c r="E105" i="20"/>
  <c r="E102" i="20"/>
  <c r="E105" i="15"/>
  <c r="E102" i="15"/>
  <c r="E102" i="16"/>
  <c r="E105" i="16"/>
  <c r="E105" i="7"/>
  <c r="E102" i="7"/>
  <c r="D103" i="22"/>
  <c r="D103" i="18"/>
  <c r="D103" i="13"/>
  <c r="D103" i="9"/>
  <c r="C61" i="21"/>
  <c r="E59" i="21"/>
  <c r="C61" i="17"/>
  <c r="E59" i="17"/>
  <c r="E59" i="12"/>
  <c r="C61" i="12"/>
  <c r="E62" i="8"/>
  <c r="C61" i="8"/>
  <c r="E59" i="8"/>
  <c r="E59" i="20"/>
  <c r="C61" i="20"/>
  <c r="C61" i="15"/>
  <c r="E59" i="15"/>
  <c r="E59" i="16"/>
  <c r="C61" i="16"/>
  <c r="E59" i="7"/>
  <c r="C61" i="7"/>
  <c r="E63" i="19"/>
  <c r="E60" i="19"/>
  <c r="E63" i="14"/>
  <c r="E60" i="14"/>
  <c r="E63" i="10"/>
  <c r="E60" i="10"/>
  <c r="E63" i="6"/>
  <c r="E60" i="6"/>
  <c r="D61" i="21"/>
  <c r="D61" i="17"/>
  <c r="D61" i="12"/>
  <c r="D61" i="8"/>
  <c r="E63" i="7"/>
  <c r="E60" i="7"/>
  <c r="D61" i="22"/>
  <c r="C61" i="19"/>
  <c r="E59" i="19"/>
  <c r="E62" i="14"/>
  <c r="C61" i="14"/>
  <c r="E59" i="14"/>
  <c r="C61" i="10"/>
  <c r="E59" i="10"/>
  <c r="C61" i="6"/>
  <c r="E59" i="6"/>
  <c r="E63" i="20"/>
  <c r="E60" i="20"/>
  <c r="D61" i="13"/>
  <c r="E63" i="22"/>
  <c r="E60" i="22"/>
  <c r="E63" i="18"/>
  <c r="E60" i="18"/>
  <c r="E63" i="13"/>
  <c r="E60" i="13"/>
  <c r="E63" i="9"/>
  <c r="E60" i="9"/>
  <c r="D61" i="20"/>
  <c r="D61" i="15"/>
  <c r="D61" i="16"/>
  <c r="D61" i="7"/>
  <c r="E63" i="16"/>
  <c r="E60" i="16"/>
  <c r="D61" i="18"/>
  <c r="E58" i="15"/>
  <c r="E62" i="22"/>
  <c r="C61" i="22"/>
  <c r="E59" i="22"/>
  <c r="C61" i="18"/>
  <c r="E59" i="18"/>
  <c r="E62" i="13"/>
  <c r="C61" i="13"/>
  <c r="E59" i="13"/>
  <c r="E62" i="9"/>
  <c r="C61" i="9"/>
  <c r="E59" i="9"/>
  <c r="E63" i="15"/>
  <c r="E60" i="15"/>
  <c r="D61" i="9"/>
  <c r="E58" i="7"/>
  <c r="E63" i="21"/>
  <c r="E60" i="21"/>
  <c r="E63" i="17"/>
  <c r="E60" i="17"/>
  <c r="E63" i="12"/>
  <c r="E60" i="12"/>
  <c r="E63" i="8"/>
  <c r="E60" i="8"/>
  <c r="E58" i="1"/>
  <c r="D61" i="19"/>
  <c r="D61" i="14"/>
  <c r="D61" i="10"/>
  <c r="D61" i="6"/>
  <c r="E103" i="8" l="1"/>
  <c r="E103" i="17"/>
  <c r="E103" i="12"/>
  <c r="E61" i="22"/>
  <c r="E103" i="14"/>
  <c r="E103" i="16"/>
  <c r="E61" i="14"/>
  <c r="E103" i="9"/>
  <c r="E103" i="21"/>
  <c r="E103" i="6"/>
  <c r="E61" i="18"/>
  <c r="E61" i="17"/>
  <c r="E103" i="20"/>
  <c r="E104" i="8"/>
  <c r="E101" i="1"/>
  <c r="C103" i="1"/>
  <c r="E103" i="18"/>
  <c r="E103" i="10"/>
  <c r="E103" i="7"/>
  <c r="E104" i="15"/>
  <c r="E104" i="18"/>
  <c r="E104" i="10"/>
  <c r="D103" i="1"/>
  <c r="E103" i="22"/>
  <c r="E104" i="7"/>
  <c r="E104" i="9"/>
  <c r="E103" i="19"/>
  <c r="E103" i="13"/>
  <c r="E102" i="1"/>
  <c r="E105" i="1"/>
  <c r="E104" i="19"/>
  <c r="E104" i="13"/>
  <c r="E103" i="15"/>
  <c r="E61" i="13"/>
  <c r="E62" i="10"/>
  <c r="D61" i="1"/>
  <c r="E62" i="16"/>
  <c r="E62" i="12"/>
  <c r="E61" i="15"/>
  <c r="E59" i="1"/>
  <c r="C61" i="1"/>
  <c r="E62" i="18"/>
  <c r="E61" i="6"/>
  <c r="E61" i="7"/>
  <c r="E62" i="15"/>
  <c r="E62" i="17"/>
  <c r="E61" i="9"/>
  <c r="E63" i="1"/>
  <c r="E60" i="1"/>
  <c r="E62" i="6"/>
  <c r="E61" i="19"/>
  <c r="E61" i="20"/>
  <c r="E61" i="8"/>
  <c r="E62" i="19"/>
  <c r="E62" i="7"/>
  <c r="E61" i="21"/>
  <c r="E61" i="10"/>
  <c r="E61" i="16"/>
  <c r="E62" i="20"/>
  <c r="E61" i="12"/>
  <c r="E62" i="21"/>
  <c r="E77" i="1"/>
  <c r="E61" i="1" l="1"/>
  <c r="E103" i="1"/>
  <c r="E104" i="1"/>
  <c r="E62" i="1"/>
  <c r="D93" i="1" l="1"/>
  <c r="E91" i="1"/>
  <c r="C93" i="1"/>
  <c r="E90" i="1"/>
  <c r="E92" i="1"/>
  <c r="E93" i="1" l="1"/>
  <c r="E49" i="22" l="1"/>
  <c r="E49" i="21"/>
  <c r="E49" i="20"/>
  <c r="E49" i="19"/>
  <c r="E49" i="18"/>
  <c r="E49" i="17"/>
  <c r="E49" i="15"/>
  <c r="E49" i="14"/>
  <c r="E49" i="13"/>
  <c r="E49" i="12"/>
  <c r="E49" i="16"/>
  <c r="E49" i="10"/>
  <c r="E49" i="9"/>
  <c r="E49" i="8"/>
  <c r="E49" i="7"/>
  <c r="E49" i="6"/>
  <c r="E49" i="1"/>
  <c r="D24" i="6" l="1"/>
  <c r="D24" i="1" l="1"/>
  <c r="D24" i="8"/>
  <c r="D24" i="7"/>
  <c r="D24" i="9"/>
  <c r="D24" i="10"/>
  <c r="D24" i="12"/>
  <c r="D24" i="14"/>
  <c r="D24" i="13"/>
  <c r="D24" i="16"/>
  <c r="D24" i="19"/>
  <c r="D24" i="22"/>
  <c r="D24" i="15"/>
  <c r="D24" i="17"/>
  <c r="D24" i="21"/>
  <c r="D24" i="20"/>
  <c r="D24" i="18"/>
  <c r="E22" i="6" l="1"/>
  <c r="E23" i="6" l="1"/>
  <c r="E22" i="12"/>
  <c r="E22" i="18"/>
  <c r="E22" i="19"/>
  <c r="E22" i="1"/>
  <c r="E22" i="7"/>
  <c r="E22" i="17"/>
  <c r="E22" i="22"/>
  <c r="E22" i="16"/>
  <c r="E22" i="9"/>
  <c r="E22" i="10"/>
  <c r="E22" i="21"/>
  <c r="E22" i="15"/>
  <c r="E22" i="8"/>
  <c r="E22" i="13"/>
  <c r="E22" i="14"/>
  <c r="E22" i="20"/>
  <c r="E23" i="19" l="1"/>
  <c r="E23" i="18"/>
  <c r="E23" i="10"/>
  <c r="E23" i="12"/>
  <c r="E23" i="9"/>
  <c r="E23" i="16"/>
  <c r="E23" i="13"/>
  <c r="E23" i="17"/>
  <c r="E23" i="21"/>
  <c r="E23" i="14"/>
  <c r="E23" i="8"/>
  <c r="E23" i="7"/>
  <c r="E23" i="20"/>
  <c r="E23" i="22"/>
  <c r="E23" i="1"/>
  <c r="E23" i="15"/>
  <c r="E21" i="6" l="1"/>
  <c r="C24" i="6"/>
  <c r="E24" i="6" s="1"/>
  <c r="E21" i="22" l="1"/>
  <c r="C24" i="22"/>
  <c r="E24" i="22" s="1"/>
  <c r="E21" i="13"/>
  <c r="C24" i="13"/>
  <c r="E24" i="13" s="1"/>
  <c r="E21" i="17"/>
  <c r="C24" i="17"/>
  <c r="E24" i="17" s="1"/>
  <c r="E21" i="7"/>
  <c r="C24" i="7"/>
  <c r="E24" i="7" s="1"/>
  <c r="E21" i="15"/>
  <c r="C24" i="15"/>
  <c r="E24" i="15" s="1"/>
  <c r="E21" i="1"/>
  <c r="C24" i="1"/>
  <c r="E24" i="1" s="1"/>
  <c r="E21" i="21"/>
  <c r="C24" i="21"/>
  <c r="E24" i="21" s="1"/>
  <c r="E21" i="19"/>
  <c r="C24" i="19"/>
  <c r="E24" i="19" s="1"/>
  <c r="E21" i="10"/>
  <c r="C24" i="10"/>
  <c r="E24" i="10" s="1"/>
  <c r="E21" i="18"/>
  <c r="C24" i="18"/>
  <c r="E24" i="18" s="1"/>
  <c r="E21" i="14"/>
  <c r="C24" i="14"/>
  <c r="E24" i="14" s="1"/>
  <c r="E21" i="9"/>
  <c r="C24" i="9"/>
  <c r="E24" i="9" s="1"/>
  <c r="E21" i="12"/>
  <c r="C24" i="12"/>
  <c r="E24" i="12" s="1"/>
  <c r="E21" i="8"/>
  <c r="C24" i="8"/>
  <c r="E24" i="8" s="1"/>
  <c r="E21" i="16"/>
  <c r="C24" i="16"/>
  <c r="E24" i="16" s="1"/>
  <c r="E21" i="20"/>
  <c r="C24" i="20"/>
  <c r="E24" i="20" s="1"/>
</calcChain>
</file>

<file path=xl/sharedStrings.xml><?xml version="1.0" encoding="utf-8"?>
<sst xmlns="http://schemas.openxmlformats.org/spreadsheetml/2006/main" count="2960" uniqueCount="106">
  <si>
    <t>Andalucía</t>
  </si>
  <si>
    <t>Com. Valenciana</t>
  </si>
  <si>
    <t>Aragón</t>
  </si>
  <si>
    <t>Extremadura</t>
  </si>
  <si>
    <t>Principado de Asturias</t>
  </si>
  <si>
    <t>Galicia</t>
  </si>
  <si>
    <t>Balears, Illes</t>
  </si>
  <si>
    <t>Madrid, Comunidad de</t>
  </si>
  <si>
    <t>Canarias</t>
  </si>
  <si>
    <t>Murcia, Región de</t>
  </si>
  <si>
    <t>Cantabria</t>
  </si>
  <si>
    <t>Navarra, Comunidad Foral de</t>
  </si>
  <si>
    <t>Castilla y León</t>
  </si>
  <si>
    <t>País Vasco</t>
  </si>
  <si>
    <t>Castilla - La Mancha</t>
  </si>
  <si>
    <t>Rioja, La</t>
  </si>
  <si>
    <t>Cataluña</t>
  </si>
  <si>
    <t>VÍCTIMAS</t>
  </si>
  <si>
    <t>Víctimas Españolas</t>
  </si>
  <si>
    <t>Víctimas Extranjeras</t>
  </si>
  <si>
    <t>% Extranjeras entre las víctimas</t>
  </si>
  <si>
    <t>% Extranjeras entre las Renuncias</t>
  </si>
  <si>
    <t>DENUNCIAS RECIBIDAS - TOTAL</t>
  </si>
  <si>
    <t>RENUNCIAS (La victima se acoge a la dispensa a la  obligacion de declarar como testigo)</t>
  </si>
  <si>
    <t>Renuncias por Española</t>
  </si>
  <si>
    <t>Renuncias por Extranjera</t>
  </si>
  <si>
    <t>Víctimas de Violencia de Género cada 10.000 Mujeres</t>
  </si>
  <si>
    <t>Incoadas</t>
  </si>
  <si>
    <t>Adoptadas</t>
  </si>
  <si>
    <t>Inadmitidas</t>
  </si>
  <si>
    <t>Denegadas</t>
  </si>
  <si>
    <t>Sobreseimientos libres</t>
  </si>
  <si>
    <t xml:space="preserve">Sobreseimientos provisionales </t>
  </si>
  <si>
    <t>Sentencias Condenatorias</t>
  </si>
  <si>
    <t>Sentencias Absolutorias</t>
  </si>
  <si>
    <t>Elevación</t>
  </si>
  <si>
    <t>Porcentaje Sentencias Condenatorias</t>
  </si>
  <si>
    <t>Porcentaje Terminacion por SP</t>
  </si>
  <si>
    <t>Personas enjuiciadas</t>
  </si>
  <si>
    <t>% condenas entre los españoles enjuiciados</t>
  </si>
  <si>
    <t>% condenas entre los extranjeros enjuiciados</t>
  </si>
  <si>
    <t>Condenado Español</t>
  </si>
  <si>
    <t>Condenado Extranjero</t>
  </si>
  <si>
    <t>Sumarios</t>
  </si>
  <si>
    <t>ASUNTOS PENALES</t>
  </si>
  <si>
    <t>Diligencia Urgentes</t>
  </si>
  <si>
    <t>Diligencia Previas</t>
  </si>
  <si>
    <t>Procedimientos abreviados</t>
  </si>
  <si>
    <t>Juicios sobre delitos leves</t>
  </si>
  <si>
    <t xml:space="preserve">Procesos por aceptacion de decreto </t>
  </si>
  <si>
    <t>Ley Orgánica 5/95 Jurado</t>
  </si>
  <si>
    <t>Por Sententencia Condenatoria 
con conformidad</t>
  </si>
  <si>
    <t>Por Sententencia Condenatoria 
sin conformidad</t>
  </si>
  <si>
    <t>Sentencia Absolutoria</t>
  </si>
  <si>
    <t>Porcentaje de Sentencias condenatorias</t>
  </si>
  <si>
    <t>Asuntos Total</t>
  </si>
  <si>
    <t>Procedimientos Abreviados</t>
  </si>
  <si>
    <t>Diligencias Urgentes</t>
  </si>
  <si>
    <t>EVOLUCIÓN</t>
  </si>
  <si>
    <t>Sumario</t>
  </si>
  <si>
    <t>Proc.Abrev.</t>
  </si>
  <si>
    <t>Proc.Jurado</t>
  </si>
  <si>
    <t>TOTAL</t>
  </si>
  <si>
    <t>Condenatorias</t>
  </si>
  <si>
    <t>Absolutorias</t>
  </si>
  <si>
    <t>Sobreseimiento Libre</t>
  </si>
  <si>
    <t>Sobreseimiento Provisional</t>
  </si>
  <si>
    <t>Otras</t>
  </si>
  <si>
    <t>Total</t>
  </si>
  <si>
    <t>Juicios sobre Delitos Leves</t>
  </si>
  <si>
    <t>Juicios de Faltas</t>
  </si>
  <si>
    <t>Estimatorios Sentencias Condenatorias</t>
  </si>
  <si>
    <t>Estimatorios Sentencias Absolutorias</t>
  </si>
  <si>
    <t>Desestimatorios Sentencias Condenatorias</t>
  </si>
  <si>
    <t>Desestimatorios Sentencias Absolutorias</t>
  </si>
  <si>
    <t>Por Otras Causas</t>
  </si>
  <si>
    <t>Porcentaje Estimación Recursos contra Sentencias Condenatorias</t>
  </si>
  <si>
    <t>Porcentaje Estimación Recursos contra Sentencias Absolutorias</t>
  </si>
  <si>
    <t>Procedimientos Jurado</t>
  </si>
  <si>
    <t>RECURSOS (APELACIONES DE SENTENCIAS)</t>
  </si>
  <si>
    <t>Juicios por Deliltos Leves</t>
  </si>
  <si>
    <t>PROCESOS PRIMERA INSTANCIA  Total</t>
  </si>
  <si>
    <t>Sentencias Con imposicion Medidas por delitos VG</t>
  </si>
  <si>
    <t>Sentencias Sin imposicion Medidas por delitos VG</t>
  </si>
  <si>
    <t>TOTAL Sentencias Por delitos VG</t>
  </si>
  <si>
    <t>Sentencias previa conformidad por delito VG</t>
  </si>
  <si>
    <t>Español</t>
  </si>
  <si>
    <t>Extranjero</t>
  </si>
  <si>
    <t>CON IMPOSICIÓN DE MEDIDAS</t>
  </si>
  <si>
    <t>Total Menores Enjuiciados</t>
  </si>
  <si>
    <t>SIN IMPOSICION DE  MEDIDAS</t>
  </si>
  <si>
    <t>Registrados</t>
  </si>
  <si>
    <t>Resueltos</t>
  </si>
  <si>
    <t>Pendientes al finalizar</t>
  </si>
  <si>
    <t>Confirmaciones en Apelación P.Delito</t>
  </si>
  <si>
    <t>Revocaciones en Apelación P.Delito</t>
  </si>
  <si>
    <t>Anulaciones en Apelación P.Delito</t>
  </si>
  <si>
    <t>Porcentaje Confirmaciones P.Delitos</t>
  </si>
  <si>
    <t>% condenados entre los  enjuiciados</t>
  </si>
  <si>
    <t>Evolución</t>
  </si>
  <si>
    <t>Víctimas Españolas menores</t>
  </si>
  <si>
    <t>Víctimas Extranjeras menores</t>
  </si>
  <si>
    <t>1º Trimestre 2026</t>
  </si>
  <si>
    <t>1º trimestre 2025</t>
  </si>
  <si>
    <t>1º trimestre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</si>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</sst>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8"/>
      <color theme="4"/>
      <name val="Calibri"/>
      <family val="2"/>
      <scheme val="minor"/>
    </font>
    <font>
      <b/>
      <sz val="10"/>
      <color theme="4"/>
      <name val="Verdana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3"/>
      <name val="Verdana"/>
      <family val="2"/>
    </font>
    <font>
      <b/>
      <sz val="11"/>
      <color rgb="FF4F81BD"/>
      <name val="Verdana"/>
      <family val="2"/>
    </font>
    <font>
      <b/>
      <sz val="16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 style="thin">
        <color theme="0"/>
      </left>
      <right/>
      <top/>
      <bottom style="medium">
        <color theme="4" tint="0.79995117038483843"/>
      </bottom>
      <diagonal/>
    </border>
    <border>
      <left/>
      <right style="thin">
        <color theme="0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/>
    <xf numFmtId="3" fontId="7" fillId="0" borderId="7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6" borderId="0" xfId="0" applyFill="1"/>
    <xf numFmtId="0" fontId="4" fillId="0" borderId="1" xfId="1" applyFont="1" applyBorder="1" applyAlignment="1">
      <alignment horizontal="left" vertical="center" indent="6"/>
    </xf>
    <xf numFmtId="0" fontId="4" fillId="0" borderId="2" xfId="1" applyFont="1" applyBorder="1" applyAlignment="1">
      <alignment horizontal="left" vertical="center" indent="6"/>
    </xf>
    <xf numFmtId="0" fontId="4" fillId="0" borderId="3" xfId="1" applyFont="1" applyBorder="1" applyAlignment="1">
      <alignment horizontal="left" vertical="center" indent="6"/>
    </xf>
    <xf numFmtId="0" fontId="3" fillId="2" borderId="0" xfId="1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104774</xdr:rowOff>
    </xdr:from>
    <xdr:to>
      <xdr:col>18</xdr:col>
      <xdr:colOff>723900</xdr:colOff>
      <xdr:row>7</xdr:row>
      <xdr:rowOff>57149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1525" y="104774"/>
          <a:ext cx="13668375" cy="1343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informe sobre violencia de género</a:t>
          </a:r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T.S.J.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161924</xdr:rowOff>
    </xdr:from>
    <xdr:to>
      <xdr:col>2</xdr:col>
      <xdr:colOff>243514</xdr:colOff>
      <xdr:row>7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57250" y="161924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19</xdr:col>
      <xdr:colOff>476250</xdr:colOff>
      <xdr:row>1</xdr:row>
      <xdr:rowOff>0</xdr:rowOff>
    </xdr:from>
    <xdr:to>
      <xdr:col>20</xdr:col>
      <xdr:colOff>495300</xdr:colOff>
      <xdr:row>5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90500"/>
          <a:ext cx="85725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Cataluña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28575</xdr:rowOff>
    </xdr:from>
    <xdr:to>
      <xdr:col>10</xdr:col>
      <xdr:colOff>237748</xdr:colOff>
      <xdr:row>30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66773" y="60483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57150</xdr:colOff>
      <xdr:row>38</xdr:row>
      <xdr:rowOff>9525</xdr:rowOff>
    </xdr:from>
    <xdr:to>
      <xdr:col>10</xdr:col>
      <xdr:colOff>266325</xdr:colOff>
      <xdr:row>39</xdr:row>
      <xdr:rowOff>142800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9535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19050</xdr:rowOff>
    </xdr:from>
    <xdr:to>
      <xdr:col>10</xdr:col>
      <xdr:colOff>218699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84772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85725</xdr:rowOff>
    </xdr:from>
    <xdr:to>
      <xdr:col>10</xdr:col>
      <xdr:colOff>209175</xdr:colOff>
      <xdr:row>66</xdr:row>
      <xdr:rowOff>57150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83820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9525</xdr:colOff>
      <xdr:row>93</xdr:row>
      <xdr:rowOff>123825</xdr:rowOff>
    </xdr:from>
    <xdr:to>
      <xdr:col>10</xdr:col>
      <xdr:colOff>218700</xdr:colOff>
      <xdr:row>95</xdr:row>
      <xdr:rowOff>95250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847725" y="219932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76200</xdr:rowOff>
    </xdr:from>
    <xdr:to>
      <xdr:col>10</xdr:col>
      <xdr:colOff>247275</xdr:colOff>
      <xdr:row>108</xdr:row>
      <xdr:rowOff>47625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876300" y="2494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800100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8001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28575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8382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800100</xdr:colOff>
      <xdr:row>171</xdr:row>
      <xdr:rowOff>133350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800100" y="39309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47625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8382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201</xdr:row>
      <xdr:rowOff>38100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819150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819150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81915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76200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847725" y="346995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Com. Valenciana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838198</xdr:colOff>
      <xdr:row>26</xdr:row>
      <xdr:rowOff>38100</xdr:rowOff>
    </xdr:from>
    <xdr:to>
      <xdr:col>10</xdr:col>
      <xdr:colOff>209173</xdr:colOff>
      <xdr:row>30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838198" y="60579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809625</xdr:colOff>
      <xdr:row>37</xdr:row>
      <xdr:rowOff>152400</xdr:rowOff>
    </xdr:from>
    <xdr:to>
      <xdr:col>10</xdr:col>
      <xdr:colOff>180600</xdr:colOff>
      <xdr:row>39</xdr:row>
      <xdr:rowOff>123750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09625" y="86772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19050</xdr:rowOff>
    </xdr:from>
    <xdr:to>
      <xdr:col>10</xdr:col>
      <xdr:colOff>199649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82867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0</xdr:rowOff>
    </xdr:from>
    <xdr:to>
      <xdr:col>10</xdr:col>
      <xdr:colOff>228225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857250" y="14887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28575</xdr:rowOff>
    </xdr:from>
    <xdr:to>
      <xdr:col>10</xdr:col>
      <xdr:colOff>237750</xdr:colOff>
      <xdr:row>96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866775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9525</xdr:rowOff>
    </xdr:from>
    <xdr:to>
      <xdr:col>10</xdr:col>
      <xdr:colOff>199650</xdr:colOff>
      <xdr:row>107</xdr:row>
      <xdr:rowOff>142875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828675" y="24879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809625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809625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857250" y="36633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38100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847725" y="39462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81915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83820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809625</xdr:colOff>
      <xdr:row>214</xdr:row>
      <xdr:rowOff>152400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809625" y="48453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19050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857250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95250</xdr:rowOff>
    </xdr:from>
    <xdr:to>
      <xdr:col>10</xdr:col>
      <xdr:colOff>237748</xdr:colOff>
      <xdr:row>30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66773" y="61150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47625</xdr:rowOff>
    </xdr:from>
    <xdr:to>
      <xdr:col>10</xdr:col>
      <xdr:colOff>228225</xdr:colOff>
      <xdr:row>40</xdr:row>
      <xdr:rowOff>18975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725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28575</xdr:rowOff>
    </xdr:from>
    <xdr:to>
      <xdr:col>10</xdr:col>
      <xdr:colOff>199649</xdr:colOff>
      <xdr:row>54</xdr:row>
      <xdr:rowOff>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828674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64</xdr:row>
      <xdr:rowOff>76200</xdr:rowOff>
    </xdr:from>
    <xdr:to>
      <xdr:col>10</xdr:col>
      <xdr:colOff>256800</xdr:colOff>
      <xdr:row>66</xdr:row>
      <xdr:rowOff>47625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885825" y="14963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19050</xdr:rowOff>
    </xdr:from>
    <xdr:to>
      <xdr:col>10</xdr:col>
      <xdr:colOff>237750</xdr:colOff>
      <xdr:row>95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866775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105</xdr:row>
      <xdr:rowOff>152400</xdr:rowOff>
    </xdr:from>
    <xdr:to>
      <xdr:col>10</xdr:col>
      <xdr:colOff>218700</xdr:colOff>
      <xdr:row>107</xdr:row>
      <xdr:rowOff>123825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847725" y="24860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19050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847725" y="30822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38100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847725" y="36661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57150</xdr:colOff>
      <xdr:row>172</xdr:row>
      <xdr:rowOff>47625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895350" y="39471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47625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857250" y="4529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47625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828675" y="48529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150</xdr:row>
      <xdr:rowOff>142875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86677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Extremadura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19050</xdr:rowOff>
    </xdr:from>
    <xdr:to>
      <xdr:col>10</xdr:col>
      <xdr:colOff>228223</xdr:colOff>
      <xdr:row>30</xdr:row>
      <xdr:rowOff>28575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857248" y="60388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9525</xdr:rowOff>
    </xdr:from>
    <xdr:to>
      <xdr:col>10</xdr:col>
      <xdr:colOff>209175</xdr:colOff>
      <xdr:row>39</xdr:row>
      <xdr:rowOff>142800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3820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0</xdr:rowOff>
    </xdr:from>
    <xdr:to>
      <xdr:col>10</xdr:col>
      <xdr:colOff>228224</xdr:colOff>
      <xdr:row>53</xdr:row>
      <xdr:rowOff>133350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85724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63</xdr:row>
      <xdr:rowOff>133350</xdr:rowOff>
    </xdr:from>
    <xdr:to>
      <xdr:col>10</xdr:col>
      <xdr:colOff>247275</xdr:colOff>
      <xdr:row>65</xdr:row>
      <xdr:rowOff>76200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876300" y="1483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19050</xdr:rowOff>
    </xdr:from>
    <xdr:to>
      <xdr:col>10</xdr:col>
      <xdr:colOff>190125</xdr:colOff>
      <xdr:row>95</xdr:row>
      <xdr:rowOff>152400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819150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66675</xdr:rowOff>
    </xdr:from>
    <xdr:to>
      <xdr:col>10</xdr:col>
      <xdr:colOff>256800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885825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83820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857250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838200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185</xdr:row>
      <xdr:rowOff>133350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838200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66675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847725" y="4531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150</xdr:row>
      <xdr:rowOff>142875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84772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Galicia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85723</xdr:colOff>
      <xdr:row>26</xdr:row>
      <xdr:rowOff>0</xdr:rowOff>
    </xdr:from>
    <xdr:to>
      <xdr:col>10</xdr:col>
      <xdr:colOff>294898</xdr:colOff>
      <xdr:row>30</xdr:row>
      <xdr:rowOff>9525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923923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66675</xdr:rowOff>
    </xdr:from>
    <xdr:to>
      <xdr:col>10</xdr:col>
      <xdr:colOff>209175</xdr:colOff>
      <xdr:row>40</xdr:row>
      <xdr:rowOff>38025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838200" y="87534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57149</xdr:colOff>
      <xdr:row>52</xdr:row>
      <xdr:rowOff>9525</xdr:rowOff>
    </xdr:from>
    <xdr:to>
      <xdr:col>10</xdr:col>
      <xdr:colOff>266324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95349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63</xdr:row>
      <xdr:rowOff>114300</xdr:rowOff>
    </xdr:from>
    <xdr:to>
      <xdr:col>10</xdr:col>
      <xdr:colOff>237750</xdr:colOff>
      <xdr:row>65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866775" y="1481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57150</xdr:rowOff>
    </xdr:from>
    <xdr:to>
      <xdr:col>10</xdr:col>
      <xdr:colOff>228225</xdr:colOff>
      <xdr:row>96</xdr:row>
      <xdr:rowOff>28575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857250" y="22088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28575</xdr:rowOff>
    </xdr:from>
    <xdr:to>
      <xdr:col>10</xdr:col>
      <xdr:colOff>247275</xdr:colOff>
      <xdr:row>108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876300" y="24898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57150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819150" y="3086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160</xdr:row>
      <xdr:rowOff>152400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866775" y="36595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171</xdr:row>
      <xdr:rowOff>228600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857250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>
          <a:off x="81915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200</xdr:row>
      <xdr:rowOff>152400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876300" y="452151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88582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83820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Madrid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19050</xdr:rowOff>
    </xdr:from>
    <xdr:to>
      <xdr:col>10</xdr:col>
      <xdr:colOff>237750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866775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51</xdr:row>
      <xdr:rowOff>142875</xdr:rowOff>
    </xdr:from>
    <xdr:to>
      <xdr:col>10</xdr:col>
      <xdr:colOff>199649</xdr:colOff>
      <xdr:row>53</xdr:row>
      <xdr:rowOff>114300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828674" y="12001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64</xdr:row>
      <xdr:rowOff>85725</xdr:rowOff>
    </xdr:from>
    <xdr:to>
      <xdr:col>10</xdr:col>
      <xdr:colOff>190125</xdr:colOff>
      <xdr:row>66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81915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47625</xdr:rowOff>
    </xdr:from>
    <xdr:to>
      <xdr:col>10</xdr:col>
      <xdr:colOff>209175</xdr:colOff>
      <xdr:row>96</xdr:row>
      <xdr:rowOff>19050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83820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66675</xdr:rowOff>
    </xdr:from>
    <xdr:to>
      <xdr:col>10</xdr:col>
      <xdr:colOff>190125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819150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847725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8763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83820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85725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838200" y="423862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200</xdr:row>
      <xdr:rowOff>123825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/>
      </xdr:nvSpPr>
      <xdr:spPr>
        <a:xfrm>
          <a:off x="838200" y="45186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9525</xdr:colOff>
      <xdr:row>214</xdr:row>
      <xdr:rowOff>104775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847725" y="48406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819150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81915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Murcia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85725</xdr:rowOff>
    </xdr:from>
    <xdr:to>
      <xdr:col>10</xdr:col>
      <xdr:colOff>237748</xdr:colOff>
      <xdr:row>30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66773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819150</xdr:colOff>
      <xdr:row>38</xdr:row>
      <xdr:rowOff>19050</xdr:rowOff>
    </xdr:from>
    <xdr:to>
      <xdr:col>10</xdr:col>
      <xdr:colOff>190125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8191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28575</xdr:rowOff>
    </xdr:from>
    <xdr:to>
      <xdr:col>10</xdr:col>
      <xdr:colOff>247274</xdr:colOff>
      <xdr:row>54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76299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19050</xdr:rowOff>
    </xdr:from>
    <xdr:to>
      <xdr:col>10</xdr:col>
      <xdr:colOff>209175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83820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19050</xdr:rowOff>
    </xdr:from>
    <xdr:to>
      <xdr:col>10</xdr:col>
      <xdr:colOff>256800</xdr:colOff>
      <xdr:row>107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8858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47625</xdr:colOff>
      <xdr:row>136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/>
      </xdr:nvSpPr>
      <xdr:spPr>
        <a:xfrm>
          <a:off x="88582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/>
      </xdr:nvSpPr>
      <xdr:spPr>
        <a:xfrm>
          <a:off x="876300" y="36623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/>
      </xdr:nvSpPr>
      <xdr:spPr>
        <a:xfrm>
          <a:off x="85725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9525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866775" y="45253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838200" y="48510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838200" y="346233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Foral de Navarra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47625</xdr:rowOff>
    </xdr:from>
    <xdr:to>
      <xdr:col>10</xdr:col>
      <xdr:colOff>237748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86677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47625</xdr:rowOff>
    </xdr:from>
    <xdr:to>
      <xdr:col>10</xdr:col>
      <xdr:colOff>209175</xdr:colOff>
      <xdr:row>40</xdr:row>
      <xdr:rowOff>18975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3820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9525</xdr:rowOff>
    </xdr:from>
    <xdr:to>
      <xdr:col>10</xdr:col>
      <xdr:colOff>199649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828674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19050</xdr:rowOff>
    </xdr:from>
    <xdr:to>
      <xdr:col>10</xdr:col>
      <xdr:colOff>228225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/>
      </xdr:nvSpPr>
      <xdr:spPr>
        <a:xfrm>
          <a:off x="85725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28575</xdr:rowOff>
    </xdr:from>
    <xdr:to>
      <xdr:col>10</xdr:col>
      <xdr:colOff>209175</xdr:colOff>
      <xdr:row>96</xdr:row>
      <xdr:rowOff>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838200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/>
      </xdr:nvSpPr>
      <xdr:spPr>
        <a:xfrm>
          <a:off x="8572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/>
      </xdr:nvSpPr>
      <xdr:spPr>
        <a:xfrm>
          <a:off x="847725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847725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/>
      </xdr:nvSpPr>
      <xdr:spPr>
        <a:xfrm>
          <a:off x="847725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38100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/>
      </xdr:nvSpPr>
      <xdr:spPr>
        <a:xfrm>
          <a:off x="847725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150</xdr:row>
      <xdr:rowOff>171450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/>
      </xdr:nvSpPr>
      <xdr:spPr>
        <a:xfrm>
          <a:off x="838200" y="346138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Pais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Vasco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47625</xdr:rowOff>
    </xdr:from>
    <xdr:to>
      <xdr:col>10</xdr:col>
      <xdr:colOff>218698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84772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38</xdr:row>
      <xdr:rowOff>28575</xdr:rowOff>
    </xdr:from>
    <xdr:to>
      <xdr:col>10</xdr:col>
      <xdr:colOff>218700</xdr:colOff>
      <xdr:row>39</xdr:row>
      <xdr:rowOff>161850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847725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57150</xdr:rowOff>
    </xdr:from>
    <xdr:to>
      <xdr:col>10</xdr:col>
      <xdr:colOff>228224</xdr:colOff>
      <xdr:row>54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857249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63</xdr:row>
      <xdr:rowOff>142875</xdr:rowOff>
    </xdr:from>
    <xdr:to>
      <xdr:col>10</xdr:col>
      <xdr:colOff>256800</xdr:colOff>
      <xdr:row>65</xdr:row>
      <xdr:rowOff>85725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885825" y="14839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47625</xdr:colOff>
      <xdr:row>93</xdr:row>
      <xdr:rowOff>133350</xdr:rowOff>
    </xdr:from>
    <xdr:to>
      <xdr:col>10</xdr:col>
      <xdr:colOff>256800</xdr:colOff>
      <xdr:row>95</xdr:row>
      <xdr:rowOff>104775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885825" y="22002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57150</xdr:colOff>
      <xdr:row>106</xdr:row>
      <xdr:rowOff>47625</xdr:rowOff>
    </xdr:from>
    <xdr:to>
      <xdr:col>10</xdr:col>
      <xdr:colOff>266325</xdr:colOff>
      <xdr:row>108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>
        <a:xfrm>
          <a:off x="8953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135</xdr:row>
      <xdr:rowOff>142875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857250" y="30784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160</xdr:row>
      <xdr:rowOff>171450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876300" y="36614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200025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866775" y="39376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47625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/>
      </xdr:nvSpPr>
      <xdr:spPr>
        <a:xfrm>
          <a:off x="8763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/>
      </xdr:nvSpPr>
      <xdr:spPr>
        <a:xfrm>
          <a:off x="847725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214</xdr:row>
      <xdr:rowOff>171450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885825" y="48472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151</xdr:row>
      <xdr:rowOff>9525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/>
      </xdr:nvSpPr>
      <xdr:spPr>
        <a:xfrm>
          <a:off x="866775" y="346329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 Rioja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Andalucía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8675" y="1076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38200" y="1864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38200" y="2147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" y="24317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33375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38200" y="33575625"/>
          <a:ext cx="11534400" cy="3333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Aragón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53</xdr:row>
      <xdr:rowOff>0</xdr:rowOff>
    </xdr:from>
    <xdr:to>
      <xdr:col>10</xdr:col>
      <xdr:colOff>209174</xdr:colOff>
      <xdr:row>54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209175</xdr:colOff>
      <xdr:row>66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10</xdr:col>
      <xdr:colOff>209175</xdr:colOff>
      <xdr:row>82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10</xdr:col>
      <xdr:colOff>209175</xdr:colOff>
      <xdr:row>86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10</xdr:col>
      <xdr:colOff>209175</xdr:colOff>
      <xdr:row>96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10</xdr:col>
      <xdr:colOff>209175</xdr:colOff>
      <xdr:row>108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118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</a:t>
          </a: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Principado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Asturias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5" name="24 Rectángulo redondeado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Illes Balears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819148</xdr:colOff>
      <xdr:row>25</xdr:row>
      <xdr:rowOff>123825</xdr:rowOff>
    </xdr:from>
    <xdr:to>
      <xdr:col>10</xdr:col>
      <xdr:colOff>190123</xdr:colOff>
      <xdr:row>29</xdr:row>
      <xdr:rowOff>133350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9148" y="59817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28575</xdr:rowOff>
    </xdr:from>
    <xdr:to>
      <xdr:col>10</xdr:col>
      <xdr:colOff>228225</xdr:colOff>
      <xdr:row>39</xdr:row>
      <xdr:rowOff>161850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57250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47624</xdr:colOff>
      <xdr:row>52</xdr:row>
      <xdr:rowOff>57150</xdr:rowOff>
    </xdr:from>
    <xdr:to>
      <xdr:col>10</xdr:col>
      <xdr:colOff>256799</xdr:colOff>
      <xdr:row>54</xdr:row>
      <xdr:rowOff>28575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885824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64</xdr:row>
      <xdr:rowOff>47625</xdr:rowOff>
    </xdr:from>
    <xdr:to>
      <xdr:col>10</xdr:col>
      <xdr:colOff>237750</xdr:colOff>
      <xdr:row>66</xdr:row>
      <xdr:rowOff>19050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866775" y="14935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0</xdr:rowOff>
    </xdr:from>
    <xdr:to>
      <xdr:col>10</xdr:col>
      <xdr:colOff>228225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57250" y="22031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57150</xdr:rowOff>
    </xdr:from>
    <xdr:to>
      <xdr:col>10</xdr:col>
      <xdr:colOff>228225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857250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8763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66675</xdr:colOff>
      <xdr:row>161</xdr:row>
      <xdr:rowOff>95250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904875" y="3671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809625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9525</xdr:colOff>
      <xdr:row>185</xdr:row>
      <xdr:rowOff>133350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847725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201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876300" y="45272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28575</xdr:colOff>
      <xdr:row>215</xdr:row>
      <xdr:rowOff>66675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866775" y="48548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57150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838200" y="3468052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0</xdr:rowOff>
    </xdr:from>
    <xdr:to>
      <xdr:col>10</xdr:col>
      <xdr:colOff>247273</xdr:colOff>
      <xdr:row>30</xdr:row>
      <xdr:rowOff>9525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76298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800100</xdr:colOff>
      <xdr:row>38</xdr:row>
      <xdr:rowOff>104775</xdr:rowOff>
    </xdr:from>
    <xdr:to>
      <xdr:col>10</xdr:col>
      <xdr:colOff>171075</xdr:colOff>
      <xdr:row>40</xdr:row>
      <xdr:rowOff>76125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00100" y="87915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19050</xdr:rowOff>
    </xdr:from>
    <xdr:to>
      <xdr:col>10</xdr:col>
      <xdr:colOff>247274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876299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63</xdr:row>
      <xdr:rowOff>171450</xdr:rowOff>
    </xdr:from>
    <xdr:to>
      <xdr:col>10</xdr:col>
      <xdr:colOff>199650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828675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Ingresados directamente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93</xdr:row>
      <xdr:rowOff>152400</xdr:rowOff>
    </xdr:from>
    <xdr:to>
      <xdr:col>10</xdr:col>
      <xdr:colOff>209175</xdr:colOff>
      <xdr:row>95</xdr:row>
      <xdr:rowOff>123825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838200" y="22021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0</xdr:rowOff>
    </xdr:from>
    <xdr:to>
      <xdr:col>10</xdr:col>
      <xdr:colOff>190125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819150" y="24869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6677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161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819150" y="36642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876300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19050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847725" y="423195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200</xdr:row>
      <xdr:rowOff>133350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19150" y="4519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214</xdr:row>
      <xdr:rowOff>161925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76300" y="48463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38100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28675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85725</xdr:rowOff>
    </xdr:from>
    <xdr:to>
      <xdr:col>10</xdr:col>
      <xdr:colOff>247273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7629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38100</xdr:rowOff>
    </xdr:from>
    <xdr:to>
      <xdr:col>10</xdr:col>
      <xdr:colOff>237750</xdr:colOff>
      <xdr:row>40</xdr:row>
      <xdr:rowOff>9450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66775" y="87249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819149</xdr:colOff>
      <xdr:row>52</xdr:row>
      <xdr:rowOff>76200</xdr:rowOff>
    </xdr:from>
    <xdr:to>
      <xdr:col>10</xdr:col>
      <xdr:colOff>190124</xdr:colOff>
      <xdr:row>54</xdr:row>
      <xdr:rowOff>47625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819149" y="12096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9525</xdr:rowOff>
    </xdr:from>
    <xdr:to>
      <xdr:col>10</xdr:col>
      <xdr:colOff>209175</xdr:colOff>
      <xdr:row>65</xdr:row>
      <xdr:rowOff>142875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38200" y="14897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76200</xdr:rowOff>
    </xdr:from>
    <xdr:to>
      <xdr:col>10</xdr:col>
      <xdr:colOff>228225</xdr:colOff>
      <xdr:row>96</xdr:row>
      <xdr:rowOff>47625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857250" y="2210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47625</xdr:rowOff>
    </xdr:from>
    <xdr:to>
      <xdr:col>10</xdr:col>
      <xdr:colOff>228225</xdr:colOff>
      <xdr:row>108</xdr:row>
      <xdr:rowOff>19050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8572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847725" y="30851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76200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838200" y="36699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171</xdr:row>
      <xdr:rowOff>228600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809625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95250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857250" y="423957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857250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838200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47625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847725" y="346710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y León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85725</xdr:rowOff>
    </xdr:from>
    <xdr:to>
      <xdr:col>10</xdr:col>
      <xdr:colOff>228223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5724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209175</xdr:colOff>
      <xdr:row>39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38200" y="86868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38100</xdr:rowOff>
    </xdr:from>
    <xdr:to>
      <xdr:col>10</xdr:col>
      <xdr:colOff>218699</xdr:colOff>
      <xdr:row>54</xdr:row>
      <xdr:rowOff>9525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847724" y="12058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64</xdr:row>
      <xdr:rowOff>28575</xdr:rowOff>
    </xdr:from>
    <xdr:to>
      <xdr:col>10</xdr:col>
      <xdr:colOff>199650</xdr:colOff>
      <xdr:row>66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828675" y="14916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47625</xdr:rowOff>
    </xdr:from>
    <xdr:to>
      <xdr:col>10</xdr:col>
      <xdr:colOff>190125</xdr:colOff>
      <xdr:row>96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81915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106</xdr:row>
      <xdr:rowOff>19050</xdr:rowOff>
    </xdr:from>
    <xdr:to>
      <xdr:col>10</xdr:col>
      <xdr:colOff>218700</xdr:colOff>
      <xdr:row>107</xdr:row>
      <xdr:rowOff>152400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8477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9525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8191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47625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847725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866775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38100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7630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28575</xdr:rowOff>
    </xdr:from>
    <xdr:to>
      <xdr:col>10</xdr:col>
      <xdr:colOff>209175</xdr:colOff>
      <xdr:row>191</xdr:row>
      <xdr:rowOff>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838200" y="42814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85725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28575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866775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828675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La Mancha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 T.I.               </a:t>
          </a: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19050</xdr:rowOff>
    </xdr:from>
    <xdr:to>
      <xdr:col>10</xdr:col>
      <xdr:colOff>228225</xdr:colOff>
      <xdr:row>39</xdr:row>
      <xdr:rowOff>152325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72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83819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800100</xdr:colOff>
      <xdr:row>63</xdr:row>
      <xdr:rowOff>171450</xdr:rowOff>
    </xdr:from>
    <xdr:to>
      <xdr:col>10</xdr:col>
      <xdr:colOff>171075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00100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 T.I./Procesos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819150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66675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857250" y="36690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876300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66675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857250" y="4236720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 T.I./Procesos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866775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/>
      </xdr:nvSpPr>
      <xdr:spPr>
        <a:xfrm>
          <a:off x="87630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66675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828675" y="34690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8"/>
  <sheetViews>
    <sheetView tabSelected="1" workbookViewId="0"/>
  </sheetViews>
  <sheetFormatPr baseColWidth="10" defaultColWidth="11" defaultRowHeight="15" x14ac:dyDescent="0.25"/>
  <cols>
    <col min="1" max="21" width="11" style="1"/>
    <col min="22" max="22" width="7.5" style="1" customWidth="1"/>
    <col min="23" max="16384" width="11" style="1"/>
  </cols>
  <sheetData>
    <row r="2" spans="2:19" ht="15.75" x14ac:dyDescent="0.25">
      <c r="C2" s="2"/>
    </row>
    <row r="3" spans="2:19" ht="15.75" x14ac:dyDescent="0.25">
      <c r="C3" s="2"/>
    </row>
    <row r="4" spans="2:19" ht="15.75" x14ac:dyDescent="0.25">
      <c r="C4" s="2"/>
    </row>
    <row r="5" spans="2:19" ht="15.75" x14ac:dyDescent="0.25">
      <c r="C5" s="2"/>
    </row>
    <row r="6" spans="2:19" ht="15.75" x14ac:dyDescent="0.25">
      <c r="C6" s="2"/>
    </row>
    <row r="7" spans="2:19" ht="15.75" x14ac:dyDescent="0.25">
      <c r="C7" s="2"/>
    </row>
    <row r="8" spans="2:19" ht="15.75" x14ac:dyDescent="0.25">
      <c r="C8" s="2"/>
    </row>
    <row r="9" spans="2:19" ht="18.75" customHeight="1" x14ac:dyDescent="0.25">
      <c r="B9" s="26" t="s">
        <v>102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3" spans="2:19" ht="15.75" thickBot="1" x14ac:dyDescent="0.3"/>
    <row r="14" spans="2:19" s="3" customFormat="1" ht="30" customHeight="1" thickTop="1" thickBot="1" x14ac:dyDescent="0.25">
      <c r="C14" s="23" t="s">
        <v>0</v>
      </c>
      <c r="D14" s="24"/>
      <c r="E14" s="24"/>
      <c r="F14" s="24"/>
      <c r="G14" s="24"/>
      <c r="H14" s="25"/>
      <c r="L14" s="23" t="s">
        <v>1</v>
      </c>
      <c r="M14" s="24"/>
      <c r="N14" s="24"/>
      <c r="O14" s="24"/>
      <c r="P14" s="24"/>
      <c r="Q14" s="25"/>
    </row>
    <row r="15" spans="2:19" s="3" customFormat="1" ht="15" customHeight="1" thickTop="1" thickBot="1" x14ac:dyDescent="0.3">
      <c r="C15" s="1"/>
      <c r="D15" s="1"/>
      <c r="E15" s="1"/>
      <c r="L15" s="1"/>
      <c r="M15" s="1"/>
    </row>
    <row r="16" spans="2:19" s="3" customFormat="1" ht="30" customHeight="1" thickTop="1" thickBot="1" x14ac:dyDescent="0.25">
      <c r="C16" s="23" t="s">
        <v>2</v>
      </c>
      <c r="D16" s="24"/>
      <c r="E16" s="24"/>
      <c r="F16" s="24"/>
      <c r="G16" s="24"/>
      <c r="H16" s="25"/>
      <c r="L16" s="23" t="s">
        <v>3</v>
      </c>
      <c r="M16" s="24"/>
      <c r="N16" s="24"/>
      <c r="O16" s="24"/>
      <c r="P16" s="24"/>
      <c r="Q16" s="25"/>
    </row>
    <row r="17" spans="3:20" s="3" customFormat="1" ht="15" customHeight="1" thickTop="1" thickBot="1" x14ac:dyDescent="0.3">
      <c r="D17" s="1"/>
      <c r="E17" s="1"/>
      <c r="M17" s="1"/>
    </row>
    <row r="18" spans="3:20" s="3" customFormat="1" ht="30" customHeight="1" thickTop="1" thickBot="1" x14ac:dyDescent="0.25">
      <c r="C18" s="23" t="s">
        <v>4</v>
      </c>
      <c r="D18" s="24"/>
      <c r="E18" s="24"/>
      <c r="F18" s="24"/>
      <c r="G18" s="24"/>
      <c r="H18" s="25"/>
      <c r="L18" s="23" t="s">
        <v>5</v>
      </c>
      <c r="M18" s="24"/>
      <c r="N18" s="24"/>
      <c r="O18" s="24"/>
      <c r="P18" s="24"/>
      <c r="Q18" s="25"/>
    </row>
    <row r="19" spans="3:20" s="3" customFormat="1" ht="15" customHeight="1" thickTop="1" thickBot="1" x14ac:dyDescent="0.3">
      <c r="D19" s="1"/>
      <c r="E19" s="1"/>
      <c r="M19" s="1"/>
    </row>
    <row r="20" spans="3:20" s="3" customFormat="1" ht="30" customHeight="1" thickTop="1" thickBot="1" x14ac:dyDescent="0.25">
      <c r="C20" s="23" t="s">
        <v>6</v>
      </c>
      <c r="D20" s="24"/>
      <c r="E20" s="24"/>
      <c r="F20" s="24"/>
      <c r="G20" s="24"/>
      <c r="H20" s="25"/>
      <c r="L20" s="23" t="s">
        <v>7</v>
      </c>
      <c r="M20" s="24"/>
      <c r="N20" s="24"/>
      <c r="O20" s="24"/>
      <c r="P20" s="24"/>
      <c r="Q20" s="25"/>
    </row>
    <row r="21" spans="3:20" s="3" customFormat="1" ht="15" customHeight="1" thickTop="1" thickBot="1" x14ac:dyDescent="0.3">
      <c r="C21" s="1"/>
      <c r="D21" s="1"/>
      <c r="E21" s="1"/>
      <c r="M21" s="1"/>
      <c r="T21" s="1"/>
    </row>
    <row r="22" spans="3:20" s="3" customFormat="1" ht="30" customHeight="1" thickTop="1" thickBot="1" x14ac:dyDescent="0.25">
      <c r="C22" s="23" t="s">
        <v>8</v>
      </c>
      <c r="D22" s="24"/>
      <c r="E22" s="24"/>
      <c r="F22" s="24"/>
      <c r="G22" s="24"/>
      <c r="H22" s="25"/>
      <c r="L22" s="23" t="s">
        <v>9</v>
      </c>
      <c r="M22" s="24"/>
      <c r="N22" s="24"/>
      <c r="O22" s="24"/>
      <c r="P22" s="24"/>
      <c r="Q22" s="25"/>
    </row>
    <row r="23" spans="3:20" s="3" customFormat="1" ht="15" customHeight="1" thickTop="1" thickBot="1" x14ac:dyDescent="0.3">
      <c r="C23" s="1"/>
      <c r="D23" s="1"/>
      <c r="E23" s="1"/>
    </row>
    <row r="24" spans="3:20" s="3" customFormat="1" ht="30" customHeight="1" thickTop="1" thickBot="1" x14ac:dyDescent="0.25">
      <c r="C24" s="23" t="s">
        <v>10</v>
      </c>
      <c r="D24" s="24"/>
      <c r="E24" s="24"/>
      <c r="F24" s="24"/>
      <c r="G24" s="24"/>
      <c r="H24" s="25"/>
      <c r="L24" s="23" t="s">
        <v>11</v>
      </c>
      <c r="M24" s="24"/>
      <c r="N24" s="24"/>
      <c r="O24" s="24"/>
      <c r="P24" s="24"/>
      <c r="Q24" s="25"/>
    </row>
    <row r="25" spans="3:20" s="3" customFormat="1" ht="15" customHeight="1" thickTop="1" thickBot="1" x14ac:dyDescent="0.3">
      <c r="C25" s="1"/>
      <c r="D25" s="1"/>
      <c r="E25" s="1"/>
    </row>
    <row r="26" spans="3:20" s="3" customFormat="1" ht="30" customHeight="1" thickTop="1" thickBot="1" x14ac:dyDescent="0.25">
      <c r="C26" s="23" t="s">
        <v>12</v>
      </c>
      <c r="D26" s="24"/>
      <c r="E26" s="24"/>
      <c r="F26" s="24"/>
      <c r="G26" s="24"/>
      <c r="H26" s="25"/>
      <c r="L26" s="23" t="s">
        <v>13</v>
      </c>
      <c r="M26" s="24"/>
      <c r="N26" s="24"/>
      <c r="O26" s="24"/>
      <c r="P26" s="24"/>
      <c r="Q26" s="25"/>
    </row>
    <row r="27" spans="3:20" s="3" customFormat="1" ht="15" customHeight="1" thickTop="1" thickBot="1" x14ac:dyDescent="0.3">
      <c r="C27" s="1"/>
      <c r="D27" s="1"/>
      <c r="E27" s="1"/>
    </row>
    <row r="28" spans="3:20" s="3" customFormat="1" ht="30" customHeight="1" thickTop="1" thickBot="1" x14ac:dyDescent="0.25">
      <c r="C28" s="23" t="s">
        <v>14</v>
      </c>
      <c r="D28" s="24"/>
      <c r="E28" s="24"/>
      <c r="F28" s="24"/>
      <c r="G28" s="24"/>
      <c r="H28" s="25"/>
      <c r="L28" s="23" t="s">
        <v>15</v>
      </c>
      <c r="M28" s="24"/>
      <c r="N28" s="24"/>
      <c r="O28" s="24"/>
      <c r="P28" s="24"/>
      <c r="Q28" s="25"/>
    </row>
    <row r="29" spans="3:20" s="3" customFormat="1" ht="15" customHeight="1" thickTop="1" thickBot="1" x14ac:dyDescent="0.3">
      <c r="C29" s="1"/>
      <c r="D29" s="1"/>
      <c r="E29" s="1"/>
    </row>
    <row r="30" spans="3:20" s="3" customFormat="1" ht="30" customHeight="1" thickTop="1" thickBot="1" x14ac:dyDescent="0.25">
      <c r="C30" s="23" t="s">
        <v>16</v>
      </c>
      <c r="D30" s="24"/>
      <c r="E30" s="24"/>
      <c r="F30" s="24"/>
      <c r="G30" s="24"/>
      <c r="H30" s="25"/>
    </row>
    <row r="31" spans="3:20" s="3" customFormat="1" ht="15" customHeight="1" thickTop="1" x14ac:dyDescent="0.25">
      <c r="C31" s="1"/>
      <c r="D31" s="1"/>
      <c r="E31" s="1"/>
    </row>
    <row r="32" spans="3:20" s="3" customFormat="1" x14ac:dyDescent="0.25">
      <c r="D32" s="1"/>
      <c r="E32" s="1"/>
    </row>
    <row r="33" spans="5:5" s="3" customFormat="1" x14ac:dyDescent="0.25">
      <c r="E33" s="1"/>
    </row>
    <row r="34" spans="5:5" s="3" customFormat="1" x14ac:dyDescent="0.25">
      <c r="E34" s="1"/>
    </row>
    <row r="35" spans="5:5" s="3" customFormat="1" x14ac:dyDescent="0.25">
      <c r="E35" s="1"/>
    </row>
    <row r="36" spans="5:5" s="3" customFormat="1" x14ac:dyDescent="0.25">
      <c r="E36" s="1"/>
    </row>
    <row r="37" spans="5:5" s="3" customFormat="1" x14ac:dyDescent="0.25">
      <c r="E37" s="1"/>
    </row>
    <row r="38" spans="5:5" s="3" customFormat="1" x14ac:dyDescent="0.25">
      <c r="E38" s="1"/>
    </row>
  </sheetData>
  <mergeCells count="18">
    <mergeCell ref="C26:H26"/>
    <mergeCell ref="L26:Q26"/>
    <mergeCell ref="C28:H28"/>
    <mergeCell ref="L28:Q28"/>
    <mergeCell ref="C30:H30"/>
    <mergeCell ref="C20:H20"/>
    <mergeCell ref="L20:Q20"/>
    <mergeCell ref="C22:H22"/>
    <mergeCell ref="L22:Q22"/>
    <mergeCell ref="C24:H24"/>
    <mergeCell ref="L24:Q24"/>
    <mergeCell ref="C18:H18"/>
    <mergeCell ref="L18:Q18"/>
    <mergeCell ref="B9:S9"/>
    <mergeCell ref="C14:H14"/>
    <mergeCell ref="L14:Q14"/>
    <mergeCell ref="C16:H16"/>
    <mergeCell ref="L16:Q16"/>
  </mergeCells>
  <hyperlinks>
    <hyperlink ref="C14:H14" location="Andalucía!A1" display="Andalucía" xr:uid="{00000000-0004-0000-0000-000000000000}"/>
    <hyperlink ref="C16:H16" location="Aragón!A1" display="Aragón" xr:uid="{00000000-0004-0000-0000-000001000000}"/>
    <hyperlink ref="C18:H18" location="Asturias!A1" display="Principado de Asturias" xr:uid="{00000000-0004-0000-0000-000002000000}"/>
    <hyperlink ref="C20:H20" location="'Illes Balears'!A1" display="Balears, Illes" xr:uid="{00000000-0004-0000-0000-000003000000}"/>
    <hyperlink ref="C22:H22" location="Canarias!A1" display="Canarias" xr:uid="{00000000-0004-0000-0000-000004000000}"/>
    <hyperlink ref="C24:H24" location="Cantabria!A1" display="Cantabria" xr:uid="{00000000-0004-0000-0000-000005000000}"/>
    <hyperlink ref="C26:H26" location="'Castilla y León'!A1" display="Castilla y León" xr:uid="{00000000-0004-0000-0000-000006000000}"/>
    <hyperlink ref="C28:H28" location="'Castilla La Mancha'!A1" display="Castilla - La Mancha" xr:uid="{00000000-0004-0000-0000-000007000000}"/>
    <hyperlink ref="C30:H30" location="Cataluña!A1" display="Cataluña" xr:uid="{00000000-0004-0000-0000-000008000000}"/>
    <hyperlink ref="L14:Q14" location="'Com. Valenciana'!A1" display="Com. Valenciana" xr:uid="{00000000-0004-0000-0000-000009000000}"/>
    <hyperlink ref="L16:Q16" location="Extremadura!A1" display="Extremadura" xr:uid="{00000000-0004-0000-0000-00000A000000}"/>
    <hyperlink ref="L18:Q18" location="Galicia!A1" display="Galicia" xr:uid="{00000000-0004-0000-0000-00000B000000}"/>
    <hyperlink ref="L20:Q20" location="'Com. Madrid'!A1" display="Madrid, Comunidad de" xr:uid="{00000000-0004-0000-0000-00000C000000}"/>
    <hyperlink ref="L22:Q22" location="'Región de Murcia'!A1" display="Murcia, Región de" xr:uid="{00000000-0004-0000-0000-00000D000000}"/>
    <hyperlink ref="L24:Q24" location="Navarra!A1" display="Navarra, Comunidad Foral de" xr:uid="{00000000-0004-0000-0000-00000E000000}"/>
    <hyperlink ref="L26:Q26" location="'Pais Vasco'!A1" display="País Vasco" xr:uid="{00000000-0004-0000-0000-00000F000000}"/>
    <hyperlink ref="L28:Q28" location="'La Rioja'!A1" display="Rioja, La" xr:uid="{00000000-0004-0000-0000-000010000000}"/>
  </hyperlinks>
  <pageMargins left="0.7" right="0.7" top="0.75" bottom="0.75" header="0.3" footer="0.3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6022</v>
      </c>
      <c r="D14" s="5">
        <v>5981</v>
      </c>
      <c r="E14" s="6">
        <f>IF(C14&gt;0,(D14-C14)/C14)</f>
        <v>-6.8083693125207574E-3</v>
      </c>
    </row>
    <row r="15" spans="1:5" ht="20.100000000000001" customHeight="1" thickBot="1" x14ac:dyDescent="0.25">
      <c r="B15" s="4" t="s">
        <v>17</v>
      </c>
      <c r="C15" s="5">
        <v>5935</v>
      </c>
      <c r="D15" s="5">
        <v>5709</v>
      </c>
      <c r="E15" s="6">
        <f t="shared" ref="E15:E25" si="0">IF(C15&gt;0,(D15-C15)/C15)</f>
        <v>-3.8079191238416174E-2</v>
      </c>
    </row>
    <row r="16" spans="1:5" ht="20.100000000000001" customHeight="1" thickBot="1" x14ac:dyDescent="0.25">
      <c r="B16" s="4" t="s">
        <v>18</v>
      </c>
      <c r="C16" s="5">
        <v>3112</v>
      </c>
      <c r="D16" s="5">
        <v>2966</v>
      </c>
      <c r="E16" s="6">
        <f t="shared" si="0"/>
        <v>-4.691516709511568E-2</v>
      </c>
    </row>
    <row r="17" spans="2:5" ht="20.100000000000001" customHeight="1" thickBot="1" x14ac:dyDescent="0.25">
      <c r="B17" s="4" t="s">
        <v>19</v>
      </c>
      <c r="C17" s="5">
        <v>2823</v>
      </c>
      <c r="D17" s="5">
        <v>2743</v>
      </c>
      <c r="E17" s="6">
        <f t="shared" si="0"/>
        <v>-2.8338646829613887E-2</v>
      </c>
    </row>
    <row r="18" spans="2:5" ht="20.100000000000001" customHeight="1" thickBot="1" x14ac:dyDescent="0.25">
      <c r="B18" s="4" t="s">
        <v>100</v>
      </c>
      <c r="C18" s="5">
        <v>11</v>
      </c>
      <c r="D18" s="5">
        <v>4</v>
      </c>
      <c r="E18" s="6">
        <f>IF(C18=0,"-",(D18-C18)/C18)</f>
        <v>-0.63636363636363635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3</v>
      </c>
      <c r="E19" s="6">
        <f>IF(C19=0,"-",(D19-C19)/C19)</f>
        <v>0.5</v>
      </c>
    </row>
    <row r="20" spans="2:5" ht="20.100000000000001" customHeight="1" thickBot="1" x14ac:dyDescent="0.25">
      <c r="B20" s="4" t="s">
        <v>20</v>
      </c>
      <c r="C20" s="6">
        <f>C17/C15</f>
        <v>0.47565290648694186</v>
      </c>
      <c r="D20" s="6">
        <f>D17/D15</f>
        <v>0.48046943422665966</v>
      </c>
      <c r="E20" s="6">
        <f t="shared" si="0"/>
        <v>1.012613961573686E-2</v>
      </c>
    </row>
    <row r="21" spans="2:5" ht="30" customHeight="1" thickBot="1" x14ac:dyDescent="0.25">
      <c r="B21" s="4" t="s">
        <v>23</v>
      </c>
      <c r="C21" s="5">
        <v>661</v>
      </c>
      <c r="D21" s="5">
        <v>645</v>
      </c>
      <c r="E21" s="6">
        <f t="shared" si="0"/>
        <v>-2.4205748865355523E-2</v>
      </c>
    </row>
    <row r="22" spans="2:5" ht="20.100000000000001" customHeight="1" thickBot="1" x14ac:dyDescent="0.25">
      <c r="B22" s="4" t="s">
        <v>24</v>
      </c>
      <c r="C22" s="5">
        <v>322</v>
      </c>
      <c r="D22" s="5">
        <v>311</v>
      </c>
      <c r="E22" s="6">
        <f t="shared" si="0"/>
        <v>-3.4161490683229816E-2</v>
      </c>
    </row>
    <row r="23" spans="2:5" ht="20.100000000000001" customHeight="1" thickBot="1" x14ac:dyDescent="0.25">
      <c r="B23" s="4" t="s">
        <v>25</v>
      </c>
      <c r="C23" s="5">
        <v>339</v>
      </c>
      <c r="D23" s="5">
        <v>334</v>
      </c>
      <c r="E23" s="6">
        <f t="shared" si="0"/>
        <v>-1.4749262536873156E-2</v>
      </c>
    </row>
    <row r="24" spans="2:5" ht="20.100000000000001" customHeight="1" thickBot="1" x14ac:dyDescent="0.25">
      <c r="B24" s="4" t="s">
        <v>21</v>
      </c>
      <c r="C24" s="6">
        <f>C23/C21</f>
        <v>0.51285930408472014</v>
      </c>
      <c r="D24" s="6">
        <f t="shared" ref="D24" si="1">D23/D21</f>
        <v>0.51782945736434105</v>
      </c>
      <c r="E24" s="6">
        <f t="shared" si="0"/>
        <v>9.6910658343050873E-3</v>
      </c>
    </row>
    <row r="25" spans="2:5" ht="20.100000000000001" customHeight="1" thickBot="1" x14ac:dyDescent="0.25">
      <c r="B25" s="7" t="s">
        <v>26</v>
      </c>
      <c r="C25" s="6">
        <v>0.14414814397424328</v>
      </c>
      <c r="D25" s="6">
        <v>0.13865909923318531</v>
      </c>
      <c r="E25" s="6">
        <f t="shared" si="0"/>
        <v>-3.8079191238416216E-2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1318</v>
      </c>
      <c r="D34" s="5">
        <v>1262</v>
      </c>
      <c r="E34" s="6">
        <f>IF(C34&gt;0,(D34-C34)/C34,"-")</f>
        <v>-4.2488619119878605E-2</v>
      </c>
    </row>
    <row r="35" spans="2:5" ht="20.100000000000001" customHeight="1" thickBot="1" x14ac:dyDescent="0.25">
      <c r="B35" s="4" t="s">
        <v>29</v>
      </c>
      <c r="C35" s="5">
        <v>19</v>
      </c>
      <c r="D35" s="5">
        <v>18</v>
      </c>
      <c r="E35" s="6">
        <f t="shared" ref="E35:E37" si="2">IF(C35&gt;0,(D35-C35)/C35,"-")</f>
        <v>-5.2631578947368418E-2</v>
      </c>
    </row>
    <row r="36" spans="2:5" ht="20.100000000000001" customHeight="1" thickBot="1" x14ac:dyDescent="0.25">
      <c r="B36" s="4" t="s">
        <v>28</v>
      </c>
      <c r="C36" s="5">
        <v>653</v>
      </c>
      <c r="D36" s="5">
        <v>649</v>
      </c>
      <c r="E36" s="6">
        <f t="shared" si="2"/>
        <v>-6.1255742725880554E-3</v>
      </c>
    </row>
    <row r="37" spans="2:5" ht="20.100000000000001" customHeight="1" thickBot="1" x14ac:dyDescent="0.25">
      <c r="B37" s="4" t="s">
        <v>30</v>
      </c>
      <c r="C37" s="5">
        <v>646</v>
      </c>
      <c r="D37" s="5">
        <v>595</v>
      </c>
      <c r="E37" s="6">
        <f t="shared" si="2"/>
        <v>-7.8947368421052627E-2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586</v>
      </c>
      <c r="D44" s="5">
        <v>660</v>
      </c>
      <c r="E44" s="6">
        <f>IF(C44&gt;0,(D44-C44)/C44,"-")</f>
        <v>0.12627986348122866</v>
      </c>
    </row>
    <row r="45" spans="2:5" ht="20.100000000000001" customHeight="1" thickBot="1" x14ac:dyDescent="0.25">
      <c r="B45" s="4" t="s">
        <v>34</v>
      </c>
      <c r="C45" s="5">
        <v>51</v>
      </c>
      <c r="D45" s="5">
        <v>50</v>
      </c>
      <c r="E45" s="6">
        <f t="shared" ref="E45:E51" si="3">IF(C45&gt;0,(D45-C45)/C45,"-")</f>
        <v>-1.9607843137254902E-2</v>
      </c>
    </row>
    <row r="46" spans="2:5" ht="20.100000000000001" customHeight="1" thickBot="1" x14ac:dyDescent="0.25">
      <c r="B46" s="4" t="s">
        <v>31</v>
      </c>
      <c r="C46" s="5">
        <v>139</v>
      </c>
      <c r="D46" s="5">
        <v>98</v>
      </c>
      <c r="E46" s="6">
        <f t="shared" si="3"/>
        <v>-0.29496402877697842</v>
      </c>
    </row>
    <row r="47" spans="2:5" ht="20.100000000000001" customHeight="1" thickBot="1" x14ac:dyDescent="0.25">
      <c r="B47" s="4" t="s">
        <v>32</v>
      </c>
      <c r="C47" s="5">
        <v>2464</v>
      </c>
      <c r="D47" s="5">
        <v>2223</v>
      </c>
      <c r="E47" s="6">
        <f t="shared" si="3"/>
        <v>-9.7808441558441553E-2</v>
      </c>
    </row>
    <row r="48" spans="2:5" ht="20.100000000000001" customHeight="1" thickBot="1" x14ac:dyDescent="0.25">
      <c r="B48" s="4" t="s">
        <v>35</v>
      </c>
      <c r="C48" s="5">
        <v>1658</v>
      </c>
      <c r="D48" s="5">
        <v>1726</v>
      </c>
      <c r="E48" s="6">
        <f t="shared" si="3"/>
        <v>4.1013268998793727E-2</v>
      </c>
    </row>
    <row r="49" spans="2:5" ht="20.100000000000001" customHeight="1" thickBot="1" x14ac:dyDescent="0.25">
      <c r="B49" s="4" t="s">
        <v>67</v>
      </c>
      <c r="C49" s="5">
        <v>931</v>
      </c>
      <c r="D49" s="5">
        <v>1909</v>
      </c>
      <c r="E49" s="6">
        <f t="shared" si="3"/>
        <v>1.050483351235231</v>
      </c>
    </row>
    <row r="50" spans="2:5" ht="20.100000000000001" customHeight="1" collapsed="1" thickBot="1" x14ac:dyDescent="0.25">
      <c r="B50" s="4" t="s">
        <v>36</v>
      </c>
      <c r="C50" s="6">
        <f>C44/(C44+C45)</f>
        <v>0.9199372056514914</v>
      </c>
      <c r="D50" s="6">
        <f>D44/(D44+D45)</f>
        <v>0.92957746478873238</v>
      </c>
      <c r="E50" s="6">
        <f t="shared" si="3"/>
        <v>1.0479257799355809E-2</v>
      </c>
    </row>
    <row r="51" spans="2:5" ht="20.100000000000001" customHeight="1" thickBot="1" x14ac:dyDescent="0.25">
      <c r="B51" s="4" t="s">
        <v>37</v>
      </c>
      <c r="C51" s="6">
        <f>C47/(C46+C47)</f>
        <v>0.94660007683442182</v>
      </c>
      <c r="D51" s="6">
        <f t="shared" ref="D51" si="4">D47/(D46+D47)</f>
        <v>0.95777682033606204</v>
      </c>
      <c r="E51" s="6">
        <f t="shared" si="3"/>
        <v>1.1807249730020085E-2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640</v>
      </c>
      <c r="D58" s="5">
        <v>714</v>
      </c>
      <c r="E58" s="6">
        <f>IF(C58&gt;0,(D58-C58)/C58,"-")</f>
        <v>0.11562500000000001</v>
      </c>
    </row>
    <row r="59" spans="2:5" ht="20.100000000000001" customHeight="1" thickBot="1" x14ac:dyDescent="0.25">
      <c r="B59" s="4" t="s">
        <v>41</v>
      </c>
      <c r="C59" s="5">
        <v>353</v>
      </c>
      <c r="D59" s="5">
        <v>334</v>
      </c>
      <c r="E59" s="6">
        <f t="shared" ref="E59:E63" si="5">IF(C59&gt;0,(D59-C59)/C59,"-")</f>
        <v>-5.3824362606232294E-2</v>
      </c>
    </row>
    <row r="60" spans="2:5" ht="20.100000000000001" customHeight="1" thickBot="1" x14ac:dyDescent="0.25">
      <c r="B60" s="4" t="s">
        <v>42</v>
      </c>
      <c r="C60" s="5">
        <v>235</v>
      </c>
      <c r="D60" s="5">
        <v>330</v>
      </c>
      <c r="E60" s="6">
        <f t="shared" si="5"/>
        <v>0.40425531914893614</v>
      </c>
    </row>
    <row r="61" spans="2:5" ht="20.100000000000001" customHeight="1" collapsed="1" thickBot="1" x14ac:dyDescent="0.25">
      <c r="B61" s="4" t="s">
        <v>98</v>
      </c>
      <c r="C61" s="6">
        <f>(C59+C60)/C58</f>
        <v>0.91874999999999996</v>
      </c>
      <c r="D61" s="6">
        <f>(D59+D60)/D58</f>
        <v>0.92997198879551823</v>
      </c>
      <c r="E61" s="6">
        <f t="shared" si="5"/>
        <v>1.2214409573353228E-2</v>
      </c>
    </row>
    <row r="62" spans="2:5" ht="20.100000000000001" customHeight="1" thickBot="1" x14ac:dyDescent="0.25">
      <c r="B62" s="4" t="s">
        <v>39</v>
      </c>
      <c r="C62" s="6">
        <v>0.91927083333333337</v>
      </c>
      <c r="D62" s="6">
        <v>0.92777777777777781</v>
      </c>
      <c r="E62" s="6">
        <f t="shared" si="5"/>
        <v>9.2540132200188835E-3</v>
      </c>
    </row>
    <row r="63" spans="2:5" ht="20.100000000000001" customHeight="1" thickBot="1" x14ac:dyDescent="0.25">
      <c r="B63" s="4" t="s">
        <v>40</v>
      </c>
      <c r="C63" s="6">
        <v>0.91796875</v>
      </c>
      <c r="D63" s="6">
        <v>0.93220338983050843</v>
      </c>
      <c r="E63" s="6">
        <f t="shared" si="5"/>
        <v>1.5506671474936846E-2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7891</v>
      </c>
      <c r="D70" s="5">
        <v>7697</v>
      </c>
      <c r="E70" s="6">
        <f>IF(C70&gt;0,(D70-C70)/C70,"-")</f>
        <v>-2.4584970219237105E-2</v>
      </c>
    </row>
    <row r="71" spans="2:5" ht="20.100000000000001" customHeight="1" thickBot="1" x14ac:dyDescent="0.25">
      <c r="B71" s="4" t="s">
        <v>45</v>
      </c>
      <c r="C71" s="5">
        <v>2375</v>
      </c>
      <c r="D71" s="5">
        <v>2336</v>
      </c>
      <c r="E71" s="6">
        <f t="shared" ref="E71:E77" si="6">IF(C71&gt;0,(D71-C71)/C71,"-")</f>
        <v>-1.6421052631578947E-2</v>
      </c>
    </row>
    <row r="72" spans="2:5" ht="20.100000000000001" customHeight="1" thickBot="1" x14ac:dyDescent="0.25">
      <c r="B72" s="4" t="s">
        <v>43</v>
      </c>
      <c r="C72" s="5">
        <v>79</v>
      </c>
      <c r="D72" s="5">
        <v>76</v>
      </c>
      <c r="E72" s="6">
        <f t="shared" si="6"/>
        <v>-3.7974683544303799E-2</v>
      </c>
    </row>
    <row r="73" spans="2:5" ht="20.100000000000001" customHeight="1" thickBot="1" x14ac:dyDescent="0.25">
      <c r="B73" s="4" t="s">
        <v>46</v>
      </c>
      <c r="C73" s="5">
        <v>3396</v>
      </c>
      <c r="D73" s="5">
        <v>3403</v>
      </c>
      <c r="E73" s="6">
        <f t="shared" si="6"/>
        <v>2.061248527679623E-3</v>
      </c>
    </row>
    <row r="74" spans="2:5" ht="20.100000000000001" customHeight="1" thickBot="1" x14ac:dyDescent="0.25">
      <c r="B74" s="4" t="s">
        <v>47</v>
      </c>
      <c r="C74" s="5">
        <v>1845</v>
      </c>
      <c r="D74" s="5">
        <v>1716</v>
      </c>
      <c r="E74" s="6">
        <f t="shared" si="6"/>
        <v>-6.9918699186991867E-2</v>
      </c>
    </row>
    <row r="75" spans="2:5" ht="20.100000000000001" customHeight="1" thickBot="1" x14ac:dyDescent="0.25">
      <c r="B75" s="4" t="s">
        <v>48</v>
      </c>
      <c r="C75" s="5">
        <v>183</v>
      </c>
      <c r="D75" s="5">
        <v>159</v>
      </c>
      <c r="E75" s="6">
        <f t="shared" si="6"/>
        <v>-0.13114754098360656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13</v>
      </c>
      <c r="D77" s="5">
        <v>7</v>
      </c>
      <c r="E77" s="6">
        <f t="shared" si="6"/>
        <v>-0.46153846153846156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574</v>
      </c>
      <c r="D90" s="5">
        <v>530</v>
      </c>
      <c r="E90" s="6">
        <f>IF(C90&gt;0,(D90-C90)/C90,"-")</f>
        <v>-7.6655052264808357E-2</v>
      </c>
    </row>
    <row r="91" spans="2:5" ht="29.25" thickBot="1" x14ac:dyDescent="0.25">
      <c r="B91" s="4" t="s">
        <v>52</v>
      </c>
      <c r="C91" s="5">
        <v>328</v>
      </c>
      <c r="D91" s="5">
        <v>426</v>
      </c>
      <c r="E91" s="6">
        <f t="shared" ref="E91:E93" si="7">IF(C91&gt;0,(D91-C91)/C91,"-")</f>
        <v>0.29878048780487804</v>
      </c>
    </row>
    <row r="92" spans="2:5" ht="29.25" customHeight="1" thickBot="1" x14ac:dyDescent="0.25">
      <c r="B92" s="4" t="s">
        <v>53</v>
      </c>
      <c r="C92" s="5">
        <v>569</v>
      </c>
      <c r="D92" s="5">
        <v>560</v>
      </c>
      <c r="E92" s="6">
        <f t="shared" si="7"/>
        <v>-1.5817223198594025E-2</v>
      </c>
    </row>
    <row r="93" spans="2:5" ht="29.25" customHeight="1" thickBot="1" x14ac:dyDescent="0.25">
      <c r="B93" s="4" t="s">
        <v>54</v>
      </c>
      <c r="C93" s="6">
        <f>(C90+C91)/(C90+C91+C92)</f>
        <v>0.61318830727396334</v>
      </c>
      <c r="D93" s="6">
        <f>(D90+D91)/(D90+D91+D92)</f>
        <v>0.63060686015831136</v>
      </c>
      <c r="E93" s="6">
        <f t="shared" si="7"/>
        <v>2.8406531366824753E-2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1479</v>
      </c>
      <c r="D100" s="5">
        <v>1525</v>
      </c>
      <c r="E100" s="6">
        <f>IF(C100&gt;0,(D100-C100)/C100,"-")</f>
        <v>3.110209601081812E-2</v>
      </c>
    </row>
    <row r="101" spans="2:5" ht="20.100000000000001" customHeight="1" thickBot="1" x14ac:dyDescent="0.25">
      <c r="B101" s="4" t="s">
        <v>41</v>
      </c>
      <c r="C101" s="5">
        <v>487</v>
      </c>
      <c r="D101" s="5">
        <v>507</v>
      </c>
      <c r="E101" s="6">
        <f t="shared" ref="E101:E105" si="8">IF(C101&gt;0,(D101-C101)/C101,"-")</f>
        <v>4.1067761806981518E-2</v>
      </c>
    </row>
    <row r="102" spans="2:5" ht="20.100000000000001" customHeight="1" thickBot="1" x14ac:dyDescent="0.25">
      <c r="B102" s="4" t="s">
        <v>42</v>
      </c>
      <c r="C102" s="5">
        <v>420</v>
      </c>
      <c r="D102" s="5">
        <v>453</v>
      </c>
      <c r="E102" s="6">
        <f t="shared" si="8"/>
        <v>7.857142857142857E-2</v>
      </c>
    </row>
    <row r="103" spans="2:5" ht="20.100000000000001" customHeight="1" thickBot="1" x14ac:dyDescent="0.25">
      <c r="B103" s="4" t="s">
        <v>98</v>
      </c>
      <c r="C103" s="6">
        <f>(C101+C102)/C100</f>
        <v>0.61325219743069637</v>
      </c>
      <c r="D103" s="6">
        <f>(D101+D102)/D100</f>
        <v>0.62950819672131153</v>
      </c>
      <c r="E103" s="6">
        <f t="shared" si="8"/>
        <v>2.6507853308511388E-2</v>
      </c>
    </row>
    <row r="104" spans="2:5" ht="20.100000000000001" customHeight="1" thickBot="1" x14ac:dyDescent="0.25">
      <c r="B104" s="4" t="s">
        <v>39</v>
      </c>
      <c r="C104" s="6">
        <v>0.61180904522613067</v>
      </c>
      <c r="D104" s="6">
        <v>0.62825278810408924</v>
      </c>
      <c r="E104" s="6">
        <f t="shared" si="8"/>
        <v>2.6877247085944616E-2</v>
      </c>
    </row>
    <row r="105" spans="2:5" ht="20.100000000000001" customHeight="1" thickBot="1" x14ac:dyDescent="0.25">
      <c r="B105" s="4" t="s">
        <v>40</v>
      </c>
      <c r="C105" s="6">
        <v>0.6149341142020498</v>
      </c>
      <c r="D105" s="6">
        <v>0.63091922005571033</v>
      </c>
      <c r="E105" s="6">
        <f t="shared" si="8"/>
        <v>2.5994826900119387E-2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1476</v>
      </c>
      <c r="D112" s="5">
        <v>1266</v>
      </c>
      <c r="E112" s="6">
        <f>IF(C112&gt;0,(D112-C112)/C112,"-")</f>
        <v>-0.14227642276422764</v>
      </c>
    </row>
    <row r="113" spans="2:14" ht="15" thickBot="1" x14ac:dyDescent="0.25">
      <c r="B113" s="4" t="s">
        <v>56</v>
      </c>
      <c r="C113" s="5">
        <v>727</v>
      </c>
      <c r="D113" s="5">
        <v>633</v>
      </c>
      <c r="E113" s="6">
        <f t="shared" ref="E113:E114" si="9">IF(C113&gt;0,(D113-C113)/C113,"-")</f>
        <v>-0.12929848693259974</v>
      </c>
    </row>
    <row r="114" spans="2:14" ht="15" thickBot="1" x14ac:dyDescent="0.25">
      <c r="B114" s="4" t="s">
        <v>57</v>
      </c>
      <c r="C114" s="5">
        <v>749</v>
      </c>
      <c r="D114" s="5">
        <v>633</v>
      </c>
      <c r="E114" s="6">
        <f t="shared" si="9"/>
        <v>-0.15487316421895861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13</v>
      </c>
      <c r="D128" s="10">
        <v>4</v>
      </c>
      <c r="E128" s="10">
        <v>7</v>
      </c>
      <c r="F128" s="10">
        <v>24</v>
      </c>
      <c r="G128" s="10">
        <v>24</v>
      </c>
      <c r="H128" s="10">
        <v>4</v>
      </c>
      <c r="I128" s="10">
        <v>8</v>
      </c>
      <c r="J128" s="10">
        <v>36</v>
      </c>
      <c r="K128" s="6">
        <f>IF(C128=0,"-",(G128-C128)/C128)</f>
        <v>0.84615384615384615</v>
      </c>
      <c r="L128" s="6">
        <f t="shared" ref="L128:N133" si="10">IF(D128=0,"-",(H128-D128)/D128)</f>
        <v>0</v>
      </c>
      <c r="M128" s="6">
        <f t="shared" si="10"/>
        <v>0.14285714285714285</v>
      </c>
      <c r="N128" s="6">
        <f t="shared" si="10"/>
        <v>0.5</v>
      </c>
    </row>
    <row r="129" spans="2:14" ht="15" thickBot="1" x14ac:dyDescent="0.25">
      <c r="B129" s="4" t="s">
        <v>64</v>
      </c>
      <c r="C129" s="10">
        <v>3</v>
      </c>
      <c r="D129" s="10">
        <v>0</v>
      </c>
      <c r="E129" s="10">
        <v>1</v>
      </c>
      <c r="F129" s="10">
        <v>4</v>
      </c>
      <c r="G129" s="10">
        <v>3</v>
      </c>
      <c r="H129" s="10">
        <v>0</v>
      </c>
      <c r="I129" s="10">
        <v>0</v>
      </c>
      <c r="J129" s="10">
        <v>3</v>
      </c>
      <c r="K129" s="6">
        <f t="shared" ref="K129:K133" si="11">IF(C129=0,"-",(G129-C129)/C129)</f>
        <v>0</v>
      </c>
      <c r="L129" s="6" t="str">
        <f t="shared" si="10"/>
        <v>-</v>
      </c>
      <c r="M129" s="6">
        <f t="shared" si="10"/>
        <v>-1</v>
      </c>
      <c r="N129" s="6">
        <f t="shared" si="10"/>
        <v>-0.25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15</v>
      </c>
      <c r="D131" s="10">
        <v>0</v>
      </c>
      <c r="E131" s="10">
        <v>0</v>
      </c>
      <c r="F131" s="10">
        <v>15</v>
      </c>
      <c r="G131" s="10">
        <v>7</v>
      </c>
      <c r="H131" s="10">
        <v>0</v>
      </c>
      <c r="I131" s="10">
        <v>0</v>
      </c>
      <c r="J131" s="10">
        <v>7</v>
      </c>
      <c r="K131" s="6">
        <f t="shared" si="11"/>
        <v>-0.53333333333333333</v>
      </c>
      <c r="L131" s="6" t="str">
        <f t="shared" si="10"/>
        <v>-</v>
      </c>
      <c r="M131" s="6" t="str">
        <f t="shared" si="10"/>
        <v>-</v>
      </c>
      <c r="N131" s="6">
        <f t="shared" si="10"/>
        <v>-0.53333333333333333</v>
      </c>
    </row>
    <row r="132" spans="2:14" ht="15" thickBot="1" x14ac:dyDescent="0.25">
      <c r="B132" s="4" t="s">
        <v>67</v>
      </c>
      <c r="C132" s="10">
        <v>1</v>
      </c>
      <c r="D132" s="10">
        <v>3</v>
      </c>
      <c r="E132" s="10">
        <v>0</v>
      </c>
      <c r="F132" s="10">
        <v>4</v>
      </c>
      <c r="G132" s="10">
        <v>4</v>
      </c>
      <c r="H132" s="10">
        <v>0</v>
      </c>
      <c r="I132" s="10">
        <v>0</v>
      </c>
      <c r="J132" s="10">
        <v>4</v>
      </c>
      <c r="K132" s="6">
        <f t="shared" si="11"/>
        <v>3</v>
      </c>
      <c r="L132" s="6">
        <f t="shared" si="10"/>
        <v>-1</v>
      </c>
      <c r="M132" s="6" t="str">
        <f t="shared" si="10"/>
        <v>-</v>
      </c>
      <c r="N132" s="6">
        <f t="shared" si="10"/>
        <v>0</v>
      </c>
    </row>
    <row r="133" spans="2:14" ht="15" thickBot="1" x14ac:dyDescent="0.25">
      <c r="B133" s="4" t="s">
        <v>68</v>
      </c>
      <c r="C133" s="10">
        <v>32</v>
      </c>
      <c r="D133" s="10">
        <v>7</v>
      </c>
      <c r="E133" s="10">
        <v>8</v>
      </c>
      <c r="F133" s="10">
        <v>47</v>
      </c>
      <c r="G133" s="10">
        <v>38</v>
      </c>
      <c r="H133" s="10">
        <v>4</v>
      </c>
      <c r="I133" s="10">
        <v>8</v>
      </c>
      <c r="J133" s="10">
        <v>50</v>
      </c>
      <c r="K133" s="6">
        <f t="shared" si="11"/>
        <v>0.1875</v>
      </c>
      <c r="L133" s="6">
        <f t="shared" si="10"/>
        <v>-0.42857142857142855</v>
      </c>
      <c r="M133" s="6">
        <f t="shared" si="10"/>
        <v>0</v>
      </c>
      <c r="N133" s="6">
        <f t="shared" si="10"/>
        <v>6.3829787234042548E-2</v>
      </c>
    </row>
    <row r="134" spans="2:14" ht="15" thickBot="1" x14ac:dyDescent="0.25">
      <c r="B134" s="4" t="s">
        <v>36</v>
      </c>
      <c r="C134" s="6">
        <f>IF(C128=0,"-",C128/(C128+C129))</f>
        <v>0.8125</v>
      </c>
      <c r="D134" s="6">
        <f>IF(D128=0,"-",D128/(D128+D129))</f>
        <v>1</v>
      </c>
      <c r="E134" s="6">
        <f t="shared" ref="E134:J134" si="12">IF(E128=0,"-",E128/(E128+E129))</f>
        <v>0.875</v>
      </c>
      <c r="F134" s="6">
        <f t="shared" si="12"/>
        <v>0.8571428571428571</v>
      </c>
      <c r="G134" s="6">
        <f t="shared" si="12"/>
        <v>0.88888888888888884</v>
      </c>
      <c r="H134" s="6">
        <f t="shared" si="12"/>
        <v>1</v>
      </c>
      <c r="I134" s="6">
        <f t="shared" si="12"/>
        <v>1</v>
      </c>
      <c r="J134" s="6">
        <f t="shared" si="12"/>
        <v>0.92307692307692313</v>
      </c>
      <c r="K134" s="6">
        <f>IF(OR(C134="-",G134="-"),"-",(G134-C134)/C134)</f>
        <v>9.4017094017093961E-2</v>
      </c>
      <c r="L134" s="6">
        <f t="shared" ref="L134:N135" si="13">IF(OR(D134="-",H134="-"),"-",(H134-D134)/D134)</f>
        <v>0</v>
      </c>
      <c r="M134" s="6">
        <f t="shared" si="13"/>
        <v>0.14285714285714285</v>
      </c>
      <c r="N134" s="6">
        <f t="shared" si="13"/>
        <v>7.6923076923077038E-2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>
        <f>IF(OR(C135="-",G135="-"),"-",(G135-C135)/C135)</f>
        <v>0</v>
      </c>
      <c r="L135" s="6" t="str">
        <f t="shared" si="13"/>
        <v>-</v>
      </c>
      <c r="M135" s="6" t="str">
        <f t="shared" si="13"/>
        <v>-</v>
      </c>
      <c r="N135" s="6">
        <f t="shared" si="13"/>
        <v>0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95</v>
      </c>
      <c r="D143" s="10">
        <v>0</v>
      </c>
      <c r="E143" s="10">
        <v>2</v>
      </c>
      <c r="F143" s="10">
        <v>97</v>
      </c>
      <c r="G143" s="10">
        <v>48</v>
      </c>
      <c r="H143" s="10">
        <v>0</v>
      </c>
      <c r="I143" s="10">
        <v>0</v>
      </c>
      <c r="J143" s="10">
        <v>48</v>
      </c>
      <c r="K143" s="6">
        <f>IF(C143=0,"-",(G143-C143)/C143)</f>
        <v>-0.49473684210526314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-0.50515463917525771</v>
      </c>
    </row>
    <row r="144" spans="2:14" ht="15" thickBot="1" x14ac:dyDescent="0.25">
      <c r="B144" s="4" t="s">
        <v>72</v>
      </c>
      <c r="C144" s="10">
        <v>35</v>
      </c>
      <c r="D144" s="10">
        <v>0</v>
      </c>
      <c r="E144" s="10">
        <v>2</v>
      </c>
      <c r="F144" s="10">
        <v>37</v>
      </c>
      <c r="G144" s="10">
        <v>46</v>
      </c>
      <c r="H144" s="10">
        <v>0</v>
      </c>
      <c r="I144" s="10">
        <v>3</v>
      </c>
      <c r="J144" s="10">
        <v>49</v>
      </c>
      <c r="K144" s="6">
        <f t="shared" ref="K144:K147" si="16">IF(C144=0,"-",(G144-C144)/C144)</f>
        <v>0.31428571428571428</v>
      </c>
      <c r="L144" s="6" t="str">
        <f t="shared" si="15"/>
        <v>-</v>
      </c>
      <c r="M144" s="6">
        <f t="shared" si="15"/>
        <v>0.5</v>
      </c>
      <c r="N144" s="6">
        <f t="shared" si="15"/>
        <v>0.32432432432432434</v>
      </c>
    </row>
    <row r="145" spans="2:14" ht="15" thickBot="1" x14ac:dyDescent="0.25">
      <c r="B145" s="4" t="s">
        <v>73</v>
      </c>
      <c r="C145" s="10">
        <v>232</v>
      </c>
      <c r="D145" s="10">
        <v>0</v>
      </c>
      <c r="E145" s="10">
        <v>15</v>
      </c>
      <c r="F145" s="10">
        <v>247</v>
      </c>
      <c r="G145" s="10">
        <v>207</v>
      </c>
      <c r="H145" s="10">
        <v>0</v>
      </c>
      <c r="I145" s="10">
        <v>8</v>
      </c>
      <c r="J145" s="10">
        <v>215</v>
      </c>
      <c r="K145" s="6">
        <f t="shared" si="16"/>
        <v>-0.10775862068965517</v>
      </c>
      <c r="L145" s="6" t="str">
        <f t="shared" si="15"/>
        <v>-</v>
      </c>
      <c r="M145" s="6">
        <f t="shared" si="15"/>
        <v>-0.46666666666666667</v>
      </c>
      <c r="N145" s="6">
        <f t="shared" si="15"/>
        <v>-0.12955465587044535</v>
      </c>
    </row>
    <row r="146" spans="2:14" ht="15" thickBot="1" x14ac:dyDescent="0.25">
      <c r="B146" s="4" t="s">
        <v>74</v>
      </c>
      <c r="C146" s="10">
        <v>86</v>
      </c>
      <c r="D146" s="10">
        <v>0</v>
      </c>
      <c r="E146" s="10">
        <v>3</v>
      </c>
      <c r="F146" s="10">
        <v>89</v>
      </c>
      <c r="G146" s="10">
        <v>96</v>
      </c>
      <c r="H146" s="10">
        <v>0</v>
      </c>
      <c r="I146" s="10">
        <v>11</v>
      </c>
      <c r="J146" s="10">
        <v>107</v>
      </c>
      <c r="K146" s="6">
        <f t="shared" si="16"/>
        <v>0.11627906976744186</v>
      </c>
      <c r="L146" s="6" t="str">
        <f t="shared" si="15"/>
        <v>-</v>
      </c>
      <c r="M146" s="6">
        <f t="shared" si="15"/>
        <v>2.6666666666666665</v>
      </c>
      <c r="N146" s="6">
        <f t="shared" si="15"/>
        <v>0.20224719101123595</v>
      </c>
    </row>
    <row r="147" spans="2:14" ht="15" thickBot="1" x14ac:dyDescent="0.25">
      <c r="B147" s="4" t="s">
        <v>75</v>
      </c>
      <c r="C147" s="10">
        <v>16</v>
      </c>
      <c r="D147" s="10">
        <v>0</v>
      </c>
      <c r="E147" s="10">
        <v>4</v>
      </c>
      <c r="F147" s="10">
        <v>20</v>
      </c>
      <c r="G147" s="10">
        <v>13</v>
      </c>
      <c r="H147" s="10">
        <v>0</v>
      </c>
      <c r="I147" s="10">
        <v>0</v>
      </c>
      <c r="J147" s="10">
        <v>13</v>
      </c>
      <c r="K147" s="6">
        <f t="shared" si="16"/>
        <v>-0.1875</v>
      </c>
      <c r="L147" s="6" t="str">
        <f t="shared" si="15"/>
        <v>-</v>
      </c>
      <c r="M147" s="6">
        <f t="shared" si="15"/>
        <v>-1</v>
      </c>
      <c r="N147" s="6">
        <f t="shared" si="15"/>
        <v>-0.35</v>
      </c>
    </row>
    <row r="148" spans="2:14" ht="15" thickBot="1" x14ac:dyDescent="0.25">
      <c r="B148" s="7" t="s">
        <v>68</v>
      </c>
      <c r="C148" s="10">
        <v>464</v>
      </c>
      <c r="D148" s="10">
        <v>0</v>
      </c>
      <c r="E148" s="10">
        <v>26</v>
      </c>
      <c r="F148" s="10">
        <v>490</v>
      </c>
      <c r="G148" s="10">
        <v>410</v>
      </c>
      <c r="H148" s="10">
        <v>0</v>
      </c>
      <c r="I148" s="10">
        <v>22</v>
      </c>
      <c r="J148" s="10">
        <v>432</v>
      </c>
      <c r="K148" s="6">
        <f t="shared" ref="K148" si="17">IF(C148=0,"-",(G148-C148)/C148)</f>
        <v>-0.11637931034482758</v>
      </c>
      <c r="L148" s="6" t="str">
        <f t="shared" ref="L148" si="18">IF(D148=0,"-",(H148-D148)/D148)</f>
        <v>-</v>
      </c>
      <c r="M148" s="6">
        <f t="shared" ref="M148" si="19">IF(E148=0,"-",(I148-E148)/E148)</f>
        <v>-0.15384615384615385</v>
      </c>
      <c r="N148" s="6">
        <f t="shared" ref="N148" si="20">IF(F148=0,"-",(J148-F148)/F148)</f>
        <v>-0.11836734693877551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0.29051987767584098</v>
      </c>
      <c r="D149" s="6" t="str">
        <f t="shared" si="21"/>
        <v>-</v>
      </c>
      <c r="E149" s="6">
        <f t="shared" si="21"/>
        <v>0.11764705882352941</v>
      </c>
      <c r="F149" s="6">
        <f t="shared" si="21"/>
        <v>0.28197674418604651</v>
      </c>
      <c r="G149" s="6">
        <f t="shared" si="21"/>
        <v>0.18823529411764706</v>
      </c>
      <c r="H149" s="6" t="str">
        <f t="shared" si="21"/>
        <v>-</v>
      </c>
      <c r="I149" s="6" t="str">
        <f t="shared" si="21"/>
        <v>-</v>
      </c>
      <c r="J149" s="6">
        <f t="shared" si="21"/>
        <v>0.18250950570342206</v>
      </c>
      <c r="K149" s="6">
        <f>IF(OR(C149="-",G149="-"),"-",(G149-C149)/C149)</f>
        <v>-0.35207430340557277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-0.35274979420642072</v>
      </c>
    </row>
    <row r="150" spans="2:14" ht="29.25" thickBot="1" x14ac:dyDescent="0.25">
      <c r="B150" s="7" t="s">
        <v>77</v>
      </c>
      <c r="C150" s="6">
        <f t="shared" si="21"/>
        <v>0.28925619834710742</v>
      </c>
      <c r="D150" s="6" t="str">
        <f t="shared" si="21"/>
        <v>-</v>
      </c>
      <c r="E150" s="6">
        <f t="shared" si="21"/>
        <v>0.4</v>
      </c>
      <c r="F150" s="6">
        <f t="shared" si="21"/>
        <v>0.29365079365079366</v>
      </c>
      <c r="G150" s="6">
        <f t="shared" si="21"/>
        <v>0.323943661971831</v>
      </c>
      <c r="H150" s="6" t="str">
        <f t="shared" si="21"/>
        <v>-</v>
      </c>
      <c r="I150" s="6">
        <f t="shared" si="21"/>
        <v>0.21428571428571427</v>
      </c>
      <c r="J150" s="6">
        <f t="shared" si="21"/>
        <v>0.3141025641025641</v>
      </c>
      <c r="K150" s="6">
        <f>IF(OR(C150="-",G150="-"),"-",(G150-C150)/C150)</f>
        <v>0.11991951710261581</v>
      </c>
      <c r="L150" s="6" t="str">
        <f t="shared" si="22"/>
        <v>-</v>
      </c>
      <c r="M150" s="6">
        <f t="shared" si="22"/>
        <v>-0.46428571428571436</v>
      </c>
      <c r="N150" s="6">
        <f t="shared" si="22"/>
        <v>6.9646569646569581E-2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317</v>
      </c>
      <c r="D157" s="19">
        <v>301</v>
      </c>
      <c r="E157" s="18">
        <f>IF(C157=0,"-",(D157-C157)/C157)</f>
        <v>-5.0473186119873815E-2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128</v>
      </c>
      <c r="D158" s="19">
        <v>90</v>
      </c>
      <c r="E158" s="18">
        <f t="shared" ref="E158:E159" si="23">IF(C158=0,"-",(D158-C158)/C158)</f>
        <v>-0.296875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9</v>
      </c>
      <c r="D159" s="19">
        <v>9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0.69823788546255505</v>
      </c>
      <c r="D160" s="18">
        <f>IF(D157=0,"-",D157/(D157+D158+D159))</f>
        <v>0.75249999999999995</v>
      </c>
      <c r="E160" s="18">
        <f>IF(OR(C160="-",D160="-"),"-",(D160-C160)/C160)</f>
        <v>7.7712933753943156E-2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28</v>
      </c>
      <c r="D166" s="5">
        <v>39</v>
      </c>
      <c r="E166" s="6">
        <f>IF(C166=0,"-",(D166-C166)/C166)</f>
        <v>0.39285714285714285</v>
      </c>
    </row>
    <row r="167" spans="2:14" ht="20.100000000000001" customHeight="1" thickBot="1" x14ac:dyDescent="0.25">
      <c r="B167" s="4" t="s">
        <v>41</v>
      </c>
      <c r="C167" s="5">
        <v>15</v>
      </c>
      <c r="D167" s="5">
        <v>17</v>
      </c>
      <c r="E167" s="6">
        <f t="shared" ref="E167:E168" si="24">IF(C167=0,"-",(D167-C167)/C167)</f>
        <v>0.13333333333333333</v>
      </c>
    </row>
    <row r="168" spans="2:14" ht="20.100000000000001" customHeight="1" thickBot="1" x14ac:dyDescent="0.25">
      <c r="B168" s="4" t="s">
        <v>42</v>
      </c>
      <c r="C168" s="5">
        <v>9</v>
      </c>
      <c r="D168" s="5">
        <v>19</v>
      </c>
      <c r="E168" s="6">
        <f t="shared" si="24"/>
        <v>1.1111111111111112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0.8571428571428571</v>
      </c>
      <c r="D169" s="6">
        <f>IF(D166=0,"-",(D167+D168)/D166)</f>
        <v>0.92307692307692313</v>
      </c>
      <c r="E169" s="6">
        <f t="shared" ref="E169:E171" si="25">IF(OR(C169="-",D169="-"),"-",(D169-C169)/C169)</f>
        <v>7.6923076923077038E-2</v>
      </c>
    </row>
    <row r="170" spans="2:14" ht="20.100000000000001" customHeight="1" thickBot="1" x14ac:dyDescent="0.25">
      <c r="B170" s="4" t="s">
        <v>39</v>
      </c>
      <c r="C170" s="6">
        <v>0.88235294117647056</v>
      </c>
      <c r="D170" s="6">
        <v>0.89473684210526316</v>
      </c>
      <c r="E170" s="6">
        <f t="shared" si="25"/>
        <v>1.4035087719298282E-2</v>
      </c>
    </row>
    <row r="171" spans="2:14" ht="20.100000000000001" customHeight="1" thickBot="1" x14ac:dyDescent="0.25">
      <c r="B171" s="4" t="s">
        <v>40</v>
      </c>
      <c r="C171" s="6">
        <v>0.81818181818181823</v>
      </c>
      <c r="D171" s="6">
        <v>0.95</v>
      </c>
      <c r="E171" s="6">
        <f t="shared" si="25"/>
        <v>0.16111111111111098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96</v>
      </c>
      <c r="D178" s="5">
        <v>79</v>
      </c>
      <c r="E178" s="6">
        <f>IF(C178=0,"-",(D178-C178)/C178)</f>
        <v>-0.17708333333333334</v>
      </c>
      <c r="H178" s="13"/>
    </row>
    <row r="179" spans="2:8" ht="15" thickBot="1" x14ac:dyDescent="0.25">
      <c r="B179" s="4" t="s">
        <v>43</v>
      </c>
      <c r="C179" s="5">
        <v>78</v>
      </c>
      <c r="D179" s="5">
        <v>69</v>
      </c>
      <c r="E179" s="6">
        <f t="shared" ref="E179:E185" si="26">IF(C179=0,"-",(D179-C179)/C179)</f>
        <v>-0.11538461538461539</v>
      </c>
      <c r="H179" s="13"/>
    </row>
    <row r="180" spans="2:8" ht="15" thickBot="1" x14ac:dyDescent="0.25">
      <c r="B180" s="4" t="s">
        <v>47</v>
      </c>
      <c r="C180" s="5">
        <v>6</v>
      </c>
      <c r="D180" s="5">
        <v>3</v>
      </c>
      <c r="E180" s="6">
        <f t="shared" si="26"/>
        <v>-0.5</v>
      </c>
      <c r="H180" s="13"/>
    </row>
    <row r="181" spans="2:8" ht="15" thickBot="1" x14ac:dyDescent="0.25">
      <c r="B181" s="4" t="s">
        <v>78</v>
      </c>
      <c r="C181" s="5">
        <v>12</v>
      </c>
      <c r="D181" s="5">
        <v>7</v>
      </c>
      <c r="E181" s="6">
        <f t="shared" si="26"/>
        <v>-0.41666666666666669</v>
      </c>
      <c r="H181" s="13"/>
    </row>
    <row r="182" spans="2:8" ht="15" thickBot="1" x14ac:dyDescent="0.25">
      <c r="B182" s="15" t="s">
        <v>79</v>
      </c>
      <c r="C182" s="5">
        <v>391</v>
      </c>
      <c r="D182" s="5">
        <v>377</v>
      </c>
      <c r="E182" s="6">
        <f t="shared" si="26"/>
        <v>-3.5805626598465472E-2</v>
      </c>
      <c r="H182" s="13"/>
    </row>
    <row r="183" spans="2:8" ht="15" thickBot="1" x14ac:dyDescent="0.25">
      <c r="B183" s="4" t="s">
        <v>47</v>
      </c>
      <c r="C183" s="5">
        <v>367</v>
      </c>
      <c r="D183" s="5">
        <v>338</v>
      </c>
      <c r="E183" s="6">
        <f t="shared" si="26"/>
        <v>-7.901907356948229E-2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24</v>
      </c>
      <c r="D185" s="5">
        <v>39</v>
      </c>
      <c r="E185" s="6">
        <f t="shared" si="26"/>
        <v>0.625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12</v>
      </c>
      <c r="D197" s="5">
        <v>12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12</v>
      </c>
      <c r="D199" s="5">
        <v>13</v>
      </c>
      <c r="E199" s="6">
        <f t="shared" si="27"/>
        <v>8.3333333333333329E-2</v>
      </c>
    </row>
    <row r="200" spans="2:5" ht="15" thickBot="1" x14ac:dyDescent="0.25">
      <c r="B200" s="4" t="s">
        <v>85</v>
      </c>
      <c r="C200" s="5">
        <v>11</v>
      </c>
      <c r="D200" s="5">
        <v>11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12</v>
      </c>
      <c r="D208" s="5">
        <v>12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11</v>
      </c>
      <c r="D209" s="5">
        <v>10</v>
      </c>
      <c r="E209" s="6">
        <f t="shared" si="28"/>
        <v>-9.0909090909090912E-2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2</v>
      </c>
      <c r="E210" s="6">
        <f t="shared" si="28"/>
        <v>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1</v>
      </c>
      <c r="E212" s="6">
        <f>IF(C212=0,"-",(D212-C212)/C212)</f>
        <v>0</v>
      </c>
    </row>
    <row r="213" spans="2:5" ht="15" thickBot="1" x14ac:dyDescent="0.25">
      <c r="B213" s="17" t="s">
        <v>86</v>
      </c>
      <c r="C213" s="5">
        <v>1</v>
      </c>
      <c r="D213" s="5">
        <v>1</v>
      </c>
      <c r="E213" s="6">
        <f t="shared" ref="E213:E214" si="29">IF(C213=0,"-",(D213-C213)/C213)</f>
        <v>0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14</v>
      </c>
      <c r="D221" s="5">
        <v>13</v>
      </c>
      <c r="E221" s="6">
        <f t="shared" ref="E221:E223" si="30">IF(C221=0,"-",(D221-C221)/C221)</f>
        <v>-7.1428571428571425E-2</v>
      </c>
    </row>
    <row r="222" spans="2:5" ht="15" thickBot="1" x14ac:dyDescent="0.25">
      <c r="B222" s="16" t="s">
        <v>92</v>
      </c>
      <c r="C222" s="5">
        <v>14</v>
      </c>
      <c r="D222" s="5">
        <v>22</v>
      </c>
      <c r="E222" s="6">
        <f t="shared" si="30"/>
        <v>0.5714285714285714</v>
      </c>
    </row>
    <row r="223" spans="2:5" ht="15" thickBot="1" x14ac:dyDescent="0.25">
      <c r="B223" s="16" t="s">
        <v>93</v>
      </c>
      <c r="C223" s="5">
        <v>41</v>
      </c>
      <c r="D223" s="5">
        <v>34</v>
      </c>
      <c r="E223" s="6">
        <f t="shared" si="30"/>
        <v>-0.17073170731707318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6695</v>
      </c>
      <c r="D14" s="5">
        <v>7080</v>
      </c>
      <c r="E14" s="6">
        <f>IF(C14&gt;0,(D14-C14)/C14)</f>
        <v>5.7505601194921582E-2</v>
      </c>
    </row>
    <row r="15" spans="1:5" ht="20.100000000000001" customHeight="1" thickBot="1" x14ac:dyDescent="0.25">
      <c r="B15" s="4" t="s">
        <v>17</v>
      </c>
      <c r="C15" s="5">
        <v>6224</v>
      </c>
      <c r="D15" s="5">
        <v>6327</v>
      </c>
      <c r="E15" s="6">
        <f t="shared" ref="E15:E25" si="0">IF(C15&gt;0,(D15-C15)/C15)</f>
        <v>1.6548843187660669E-2</v>
      </c>
    </row>
    <row r="16" spans="1:5" ht="20.100000000000001" customHeight="1" thickBot="1" x14ac:dyDescent="0.25">
      <c r="B16" s="4" t="s">
        <v>18</v>
      </c>
      <c r="C16" s="5">
        <v>3672</v>
      </c>
      <c r="D16" s="5">
        <v>3492</v>
      </c>
      <c r="E16" s="6">
        <f t="shared" si="0"/>
        <v>-4.9019607843137254E-2</v>
      </c>
    </row>
    <row r="17" spans="2:5" ht="20.100000000000001" customHeight="1" thickBot="1" x14ac:dyDescent="0.25">
      <c r="B17" s="4" t="s">
        <v>19</v>
      </c>
      <c r="C17" s="5">
        <v>2552</v>
      </c>
      <c r="D17" s="5">
        <v>2835</v>
      </c>
      <c r="E17" s="6">
        <f t="shared" si="0"/>
        <v>0.11089341692789968</v>
      </c>
    </row>
    <row r="18" spans="2:5" ht="20.100000000000001" customHeight="1" thickBot="1" x14ac:dyDescent="0.25">
      <c r="B18" s="4" t="s">
        <v>100</v>
      </c>
      <c r="C18" s="5">
        <v>5</v>
      </c>
      <c r="D18" s="5">
        <v>6</v>
      </c>
      <c r="E18" s="6">
        <f>IF(C18=0,"-",(D18-C18)/C18)</f>
        <v>0.2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2</v>
      </c>
      <c r="E19" s="6">
        <f>IF(C19=0,"-",(D19-C19)/C19)</f>
        <v>0</v>
      </c>
    </row>
    <row r="20" spans="2:5" ht="20.100000000000001" customHeight="1" thickBot="1" x14ac:dyDescent="0.25">
      <c r="B20" s="4" t="s">
        <v>20</v>
      </c>
      <c r="C20" s="6">
        <f>C17/C15</f>
        <v>0.41002570694087404</v>
      </c>
      <c r="D20" s="6">
        <f>D17/D15</f>
        <v>0.44807965860597437</v>
      </c>
      <c r="E20" s="6">
        <f t="shared" si="0"/>
        <v>9.2808697164413992E-2</v>
      </c>
    </row>
    <row r="21" spans="2:5" ht="30" customHeight="1" thickBot="1" x14ac:dyDescent="0.25">
      <c r="B21" s="4" t="s">
        <v>23</v>
      </c>
      <c r="C21" s="5">
        <v>804</v>
      </c>
      <c r="D21" s="5">
        <v>921</v>
      </c>
      <c r="E21" s="6">
        <f t="shared" si="0"/>
        <v>0.1455223880597015</v>
      </c>
    </row>
    <row r="22" spans="2:5" ht="20.100000000000001" customHeight="1" thickBot="1" x14ac:dyDescent="0.25">
      <c r="B22" s="4" t="s">
        <v>24</v>
      </c>
      <c r="C22" s="5">
        <v>431</v>
      </c>
      <c r="D22" s="5">
        <v>470</v>
      </c>
      <c r="E22" s="6">
        <f t="shared" si="0"/>
        <v>9.0487238979118326E-2</v>
      </c>
    </row>
    <row r="23" spans="2:5" ht="20.100000000000001" customHeight="1" thickBot="1" x14ac:dyDescent="0.25">
      <c r="B23" s="4" t="s">
        <v>25</v>
      </c>
      <c r="C23" s="5">
        <v>373</v>
      </c>
      <c r="D23" s="5">
        <v>451</v>
      </c>
      <c r="E23" s="6">
        <f t="shared" si="0"/>
        <v>0.20911528150134048</v>
      </c>
    </row>
    <row r="24" spans="2:5" ht="20.100000000000001" customHeight="1" thickBot="1" x14ac:dyDescent="0.25">
      <c r="B24" s="4" t="s">
        <v>21</v>
      </c>
      <c r="C24" s="6">
        <f>C23/C21</f>
        <v>0.46393034825870649</v>
      </c>
      <c r="D24" s="6">
        <f t="shared" ref="D24" si="1">D23/D21</f>
        <v>0.48968512486427795</v>
      </c>
      <c r="E24" s="6">
        <f t="shared" si="0"/>
        <v>5.551431740182159E-2</v>
      </c>
    </row>
    <row r="25" spans="2:5" ht="20.100000000000001" customHeight="1" thickBot="1" x14ac:dyDescent="0.25">
      <c r="B25" s="7" t="s">
        <v>26</v>
      </c>
      <c r="C25" s="6">
        <v>0.22594727049961427</v>
      </c>
      <c r="D25" s="6">
        <v>0.22968643644779235</v>
      </c>
      <c r="E25" s="6">
        <f t="shared" si="0"/>
        <v>1.6548843187660742E-2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1205</v>
      </c>
      <c r="D34" s="5">
        <v>1188</v>
      </c>
      <c r="E34" s="6">
        <f>IF(C34&gt;0,(D34-C34)/C34,"-")</f>
        <v>-1.4107883817427386E-2</v>
      </c>
    </row>
    <row r="35" spans="2:5" ht="20.100000000000001" customHeight="1" thickBot="1" x14ac:dyDescent="0.25">
      <c r="B35" s="4" t="s">
        <v>29</v>
      </c>
      <c r="C35" s="5">
        <v>8</v>
      </c>
      <c r="D35" s="5">
        <v>1</v>
      </c>
      <c r="E35" s="6">
        <f t="shared" ref="E35:E37" si="2">IF(C35&gt;0,(D35-C35)/C35,"-")</f>
        <v>-0.875</v>
      </c>
    </row>
    <row r="36" spans="2:5" ht="20.100000000000001" customHeight="1" thickBot="1" x14ac:dyDescent="0.25">
      <c r="B36" s="4" t="s">
        <v>28</v>
      </c>
      <c r="C36" s="5">
        <v>959</v>
      </c>
      <c r="D36" s="5">
        <v>936</v>
      </c>
      <c r="E36" s="6">
        <f t="shared" si="2"/>
        <v>-2.3983315954118872E-2</v>
      </c>
    </row>
    <row r="37" spans="2:5" ht="20.100000000000001" customHeight="1" thickBot="1" x14ac:dyDescent="0.25">
      <c r="B37" s="4" t="s">
        <v>30</v>
      </c>
      <c r="C37" s="5">
        <v>238</v>
      </c>
      <c r="D37" s="5">
        <v>251</v>
      </c>
      <c r="E37" s="6">
        <f t="shared" si="2"/>
        <v>5.4621848739495799E-2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1123</v>
      </c>
      <c r="D44" s="5">
        <v>1050</v>
      </c>
      <c r="E44" s="6">
        <f>IF(C44&gt;0,(D44-C44)/C44,"-")</f>
        <v>-6.5004452359750664E-2</v>
      </c>
    </row>
    <row r="45" spans="2:5" ht="20.100000000000001" customHeight="1" thickBot="1" x14ac:dyDescent="0.25">
      <c r="B45" s="4" t="s">
        <v>34</v>
      </c>
      <c r="C45" s="5">
        <v>97</v>
      </c>
      <c r="D45" s="5">
        <v>62</v>
      </c>
      <c r="E45" s="6">
        <f t="shared" ref="E45:E51" si="3">IF(C45&gt;0,(D45-C45)/C45,"-")</f>
        <v>-0.36082474226804123</v>
      </c>
    </row>
    <row r="46" spans="2:5" ht="20.100000000000001" customHeight="1" thickBot="1" x14ac:dyDescent="0.25">
      <c r="B46" s="4" t="s">
        <v>31</v>
      </c>
      <c r="C46" s="5">
        <v>139</v>
      </c>
      <c r="D46" s="5">
        <v>120</v>
      </c>
      <c r="E46" s="6">
        <f t="shared" si="3"/>
        <v>-0.1366906474820144</v>
      </c>
    </row>
    <row r="47" spans="2:5" ht="20.100000000000001" customHeight="1" thickBot="1" x14ac:dyDescent="0.25">
      <c r="B47" s="4" t="s">
        <v>32</v>
      </c>
      <c r="C47" s="5">
        <v>1860</v>
      </c>
      <c r="D47" s="5">
        <v>2106</v>
      </c>
      <c r="E47" s="6">
        <f t="shared" si="3"/>
        <v>0.13225806451612904</v>
      </c>
    </row>
    <row r="48" spans="2:5" ht="20.100000000000001" customHeight="1" thickBot="1" x14ac:dyDescent="0.25">
      <c r="B48" s="4" t="s">
        <v>35</v>
      </c>
      <c r="C48" s="5">
        <v>1157</v>
      </c>
      <c r="D48" s="5">
        <v>980</v>
      </c>
      <c r="E48" s="6">
        <f t="shared" si="3"/>
        <v>-0.15298184961106309</v>
      </c>
    </row>
    <row r="49" spans="2:5" ht="20.100000000000001" customHeight="1" thickBot="1" x14ac:dyDescent="0.25">
      <c r="B49" s="4" t="s">
        <v>67</v>
      </c>
      <c r="C49" s="5">
        <v>1685</v>
      </c>
      <c r="D49" s="5">
        <v>1913</v>
      </c>
      <c r="E49" s="6">
        <f t="shared" si="3"/>
        <v>0.13531157270029673</v>
      </c>
    </row>
    <row r="50" spans="2:5" ht="20.100000000000001" customHeight="1" collapsed="1" thickBot="1" x14ac:dyDescent="0.25">
      <c r="B50" s="4" t="s">
        <v>36</v>
      </c>
      <c r="C50" s="6">
        <f>C44/(C44+C45)</f>
        <v>0.92049180327868851</v>
      </c>
      <c r="D50" s="6">
        <f>D44/(D44+D45)</f>
        <v>0.94424460431654678</v>
      </c>
      <c r="E50" s="6">
        <f t="shared" si="3"/>
        <v>2.580446773480595E-2</v>
      </c>
    </row>
    <row r="51" spans="2:5" ht="20.100000000000001" customHeight="1" thickBot="1" x14ac:dyDescent="0.25">
      <c r="B51" s="4" t="s">
        <v>37</v>
      </c>
      <c r="C51" s="6">
        <f>C47/(C46+C47)</f>
        <v>0.9304652326163082</v>
      </c>
      <c r="D51" s="6">
        <f t="shared" ref="D51" si="4">D47/(D46+D47)</f>
        <v>0.9460916442048517</v>
      </c>
      <c r="E51" s="6">
        <f t="shared" si="3"/>
        <v>1.679419180940777E-2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1223</v>
      </c>
      <c r="D58" s="5">
        <v>1113</v>
      </c>
      <c r="E58" s="6">
        <f>IF(C58&gt;0,(D58-C58)/C58,"-")</f>
        <v>-8.994276369582993E-2</v>
      </c>
    </row>
    <row r="59" spans="2:5" ht="20.100000000000001" customHeight="1" thickBot="1" x14ac:dyDescent="0.25">
      <c r="B59" s="4" t="s">
        <v>41</v>
      </c>
      <c r="C59" s="5">
        <v>694</v>
      </c>
      <c r="D59" s="5">
        <v>567</v>
      </c>
      <c r="E59" s="6">
        <f t="shared" ref="E59:E63" si="5">IF(C59&gt;0,(D59-C59)/C59,"-")</f>
        <v>-0.18299711815561959</v>
      </c>
    </row>
    <row r="60" spans="2:5" ht="20.100000000000001" customHeight="1" thickBot="1" x14ac:dyDescent="0.25">
      <c r="B60" s="4" t="s">
        <v>42</v>
      </c>
      <c r="C60" s="5">
        <v>432</v>
      </c>
      <c r="D60" s="5">
        <v>484</v>
      </c>
      <c r="E60" s="6">
        <f t="shared" si="5"/>
        <v>0.12037037037037036</v>
      </c>
    </row>
    <row r="61" spans="2:5" ht="20.100000000000001" customHeight="1" collapsed="1" thickBot="1" x14ac:dyDescent="0.25">
      <c r="B61" s="4" t="s">
        <v>98</v>
      </c>
      <c r="C61" s="6">
        <f>(C59+C60)/C58</f>
        <v>0.92068683565004084</v>
      </c>
      <c r="D61" s="6">
        <f>(D59+D60)/D58</f>
        <v>0.94429469901168017</v>
      </c>
      <c r="E61" s="6">
        <f t="shared" si="5"/>
        <v>2.5641578056203294E-2</v>
      </c>
    </row>
    <row r="62" spans="2:5" ht="20.100000000000001" customHeight="1" thickBot="1" x14ac:dyDescent="0.25">
      <c r="B62" s="4" t="s">
        <v>39</v>
      </c>
      <c r="C62" s="6">
        <v>0.9024707412223667</v>
      </c>
      <c r="D62" s="6">
        <v>0.92798690671031092</v>
      </c>
      <c r="E62" s="6">
        <f t="shared" si="5"/>
        <v>2.8273676167477096E-2</v>
      </c>
    </row>
    <row r="63" spans="2:5" ht="20.100000000000001" customHeight="1" thickBot="1" x14ac:dyDescent="0.25">
      <c r="B63" s="4" t="s">
        <v>40</v>
      </c>
      <c r="C63" s="6">
        <v>0.95154185022026427</v>
      </c>
      <c r="D63" s="6">
        <v>0.96414342629482075</v>
      </c>
      <c r="E63" s="6">
        <f t="shared" si="5"/>
        <v>1.3243323004279259E-2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7756</v>
      </c>
      <c r="D70" s="5">
        <v>8106</v>
      </c>
      <c r="E70" s="6">
        <f>IF(C70&gt;0,(D70-C70)/C70,"-")</f>
        <v>4.5126353790613721E-2</v>
      </c>
    </row>
    <row r="71" spans="2:5" ht="20.100000000000001" customHeight="1" thickBot="1" x14ac:dyDescent="0.25">
      <c r="B71" s="4" t="s">
        <v>45</v>
      </c>
      <c r="C71" s="5">
        <v>1958</v>
      </c>
      <c r="D71" s="5">
        <v>2033</v>
      </c>
      <c r="E71" s="6">
        <f t="shared" ref="E71:E77" si="6">IF(C71&gt;0,(D71-C71)/C71,"-")</f>
        <v>3.8304392236976507E-2</v>
      </c>
    </row>
    <row r="72" spans="2:5" ht="20.100000000000001" customHeight="1" thickBot="1" x14ac:dyDescent="0.25">
      <c r="B72" s="4" t="s">
        <v>43</v>
      </c>
      <c r="C72" s="5">
        <v>17</v>
      </c>
      <c r="D72" s="5">
        <v>16</v>
      </c>
      <c r="E72" s="6">
        <f t="shared" si="6"/>
        <v>-5.8823529411764705E-2</v>
      </c>
    </row>
    <row r="73" spans="2:5" ht="20.100000000000001" customHeight="1" thickBot="1" x14ac:dyDescent="0.25">
      <c r="B73" s="4" t="s">
        <v>46</v>
      </c>
      <c r="C73" s="5">
        <v>4262</v>
      </c>
      <c r="D73" s="5">
        <v>4779</v>
      </c>
      <c r="E73" s="6">
        <f t="shared" si="6"/>
        <v>0.12130455185358986</v>
      </c>
    </row>
    <row r="74" spans="2:5" ht="20.100000000000001" customHeight="1" thickBot="1" x14ac:dyDescent="0.25">
      <c r="B74" s="4" t="s">
        <v>47</v>
      </c>
      <c r="C74" s="5">
        <v>1206</v>
      </c>
      <c r="D74" s="5">
        <v>1052</v>
      </c>
      <c r="E74" s="6">
        <f t="shared" si="6"/>
        <v>-0.12769485903814262</v>
      </c>
    </row>
    <row r="75" spans="2:5" ht="20.100000000000001" customHeight="1" thickBot="1" x14ac:dyDescent="0.25">
      <c r="B75" s="4" t="s">
        <v>48</v>
      </c>
      <c r="C75" s="5">
        <v>307</v>
      </c>
      <c r="D75" s="5">
        <v>225</v>
      </c>
      <c r="E75" s="6">
        <f t="shared" si="6"/>
        <v>-0.26710097719869708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6</v>
      </c>
      <c r="D77" s="5">
        <v>1</v>
      </c>
      <c r="E77" s="6">
        <f t="shared" si="6"/>
        <v>-0.83333333333333337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491</v>
      </c>
      <c r="D90" s="5">
        <v>471</v>
      </c>
      <c r="E90" s="6">
        <f>IF(C90&gt;0,(D90-C90)/C90,"-")</f>
        <v>-4.0733197556008148E-2</v>
      </c>
    </row>
    <row r="91" spans="2:5" ht="29.25" thickBot="1" x14ac:dyDescent="0.25">
      <c r="B91" s="4" t="s">
        <v>52</v>
      </c>
      <c r="C91" s="5">
        <v>262</v>
      </c>
      <c r="D91" s="5">
        <v>316</v>
      </c>
      <c r="E91" s="6">
        <f t="shared" ref="E91:E93" si="7">IF(C91&gt;0,(D91-C91)/C91,"-")</f>
        <v>0.20610687022900764</v>
      </c>
    </row>
    <row r="92" spans="2:5" ht="29.25" customHeight="1" thickBot="1" x14ac:dyDescent="0.25">
      <c r="B92" s="4" t="s">
        <v>53</v>
      </c>
      <c r="C92" s="5">
        <v>253</v>
      </c>
      <c r="D92" s="5">
        <v>243</v>
      </c>
      <c r="E92" s="6">
        <f t="shared" si="7"/>
        <v>-3.9525691699604744E-2</v>
      </c>
    </row>
    <row r="93" spans="2:5" ht="29.25" customHeight="1" thickBot="1" x14ac:dyDescent="0.25">
      <c r="B93" s="4" t="s">
        <v>54</v>
      </c>
      <c r="C93" s="6">
        <f>(C90+C91)/(C90+C91+C92)</f>
        <v>0.74850894632206755</v>
      </c>
      <c r="D93" s="6">
        <f>(D90+D91)/(D90+D91+D92)</f>
        <v>0.76407766990291259</v>
      </c>
      <c r="E93" s="6">
        <f t="shared" si="7"/>
        <v>2.0799649299243182E-2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1006</v>
      </c>
      <c r="D100" s="5">
        <v>1030</v>
      </c>
      <c r="E100" s="6">
        <f>IF(C100&gt;0,(D100-C100)/C100,"-")</f>
        <v>2.3856858846918488E-2</v>
      </c>
    </row>
    <row r="101" spans="2:5" ht="20.100000000000001" customHeight="1" thickBot="1" x14ac:dyDescent="0.25">
      <c r="B101" s="4" t="s">
        <v>41</v>
      </c>
      <c r="C101" s="5">
        <v>508</v>
      </c>
      <c r="D101" s="5">
        <v>502</v>
      </c>
      <c r="E101" s="6">
        <f t="shared" ref="E101:E105" si="8">IF(C101&gt;0,(D101-C101)/C101,"-")</f>
        <v>-1.1811023622047244E-2</v>
      </c>
    </row>
    <row r="102" spans="2:5" ht="20.100000000000001" customHeight="1" thickBot="1" x14ac:dyDescent="0.25">
      <c r="B102" s="4" t="s">
        <v>42</v>
      </c>
      <c r="C102" s="5">
        <v>245</v>
      </c>
      <c r="D102" s="5">
        <v>285</v>
      </c>
      <c r="E102" s="6">
        <f t="shared" si="8"/>
        <v>0.16326530612244897</v>
      </c>
    </row>
    <row r="103" spans="2:5" ht="20.100000000000001" customHeight="1" thickBot="1" x14ac:dyDescent="0.25">
      <c r="B103" s="4" t="s">
        <v>98</v>
      </c>
      <c r="C103" s="6">
        <f>(C101+C102)/C100</f>
        <v>0.74850894632206755</v>
      </c>
      <c r="D103" s="6">
        <f>(D101+D102)/D100</f>
        <v>0.76407766990291259</v>
      </c>
      <c r="E103" s="6">
        <f t="shared" si="8"/>
        <v>2.0799649299243182E-2</v>
      </c>
    </row>
    <row r="104" spans="2:5" ht="20.100000000000001" customHeight="1" thickBot="1" x14ac:dyDescent="0.25">
      <c r="B104" s="4" t="s">
        <v>39</v>
      </c>
      <c r="C104" s="6">
        <v>0.75707898658718331</v>
      </c>
      <c r="D104" s="6">
        <v>0.78315132605304216</v>
      </c>
      <c r="E104" s="6">
        <f t="shared" si="8"/>
        <v>3.4438070436203325E-2</v>
      </c>
    </row>
    <row r="105" spans="2:5" ht="20.100000000000001" customHeight="1" thickBot="1" x14ac:dyDescent="0.25">
      <c r="B105" s="4" t="s">
        <v>40</v>
      </c>
      <c r="C105" s="6">
        <v>0.73134328358208955</v>
      </c>
      <c r="D105" s="6">
        <v>0.73264781491002573</v>
      </c>
      <c r="E105" s="6">
        <f t="shared" si="8"/>
        <v>1.7837469177902814E-3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1045</v>
      </c>
      <c r="D112" s="5">
        <v>964</v>
      </c>
      <c r="E112" s="6">
        <f>IF(C112&gt;0,(D112-C112)/C112,"-")</f>
        <v>-7.7511961722488032E-2</v>
      </c>
    </row>
    <row r="113" spans="2:14" ht="15" thickBot="1" x14ac:dyDescent="0.25">
      <c r="B113" s="4" t="s">
        <v>56</v>
      </c>
      <c r="C113" s="5">
        <v>704</v>
      </c>
      <c r="D113" s="5">
        <v>600</v>
      </c>
      <c r="E113" s="6">
        <f t="shared" ref="E113:E114" si="9">IF(C113&gt;0,(D113-C113)/C113,"-")</f>
        <v>-0.14772727272727273</v>
      </c>
    </row>
    <row r="114" spans="2:14" ht="15" thickBot="1" x14ac:dyDescent="0.25">
      <c r="B114" s="4" t="s">
        <v>57</v>
      </c>
      <c r="C114" s="5">
        <v>341</v>
      </c>
      <c r="D114" s="5">
        <v>364</v>
      </c>
      <c r="E114" s="6">
        <f t="shared" si="9"/>
        <v>6.7448680351906154E-2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17</v>
      </c>
      <c r="D128" s="10">
        <v>3</v>
      </c>
      <c r="E128" s="10">
        <v>2</v>
      </c>
      <c r="F128" s="10">
        <v>22</v>
      </c>
      <c r="G128" s="10">
        <v>7</v>
      </c>
      <c r="H128" s="10">
        <v>5</v>
      </c>
      <c r="I128" s="10">
        <v>1</v>
      </c>
      <c r="J128" s="10">
        <v>13</v>
      </c>
      <c r="K128" s="6">
        <f>IF(C128=0,"-",(G128-C128)/C128)</f>
        <v>-0.58823529411764708</v>
      </c>
      <c r="L128" s="6">
        <f t="shared" ref="L128:N133" si="10">IF(D128=0,"-",(H128-D128)/D128)</f>
        <v>0.66666666666666663</v>
      </c>
      <c r="M128" s="6">
        <f t="shared" si="10"/>
        <v>-0.5</v>
      </c>
      <c r="N128" s="6">
        <f t="shared" si="10"/>
        <v>-0.40909090909090912</v>
      </c>
    </row>
    <row r="129" spans="2:14" ht="15" thickBot="1" x14ac:dyDescent="0.25">
      <c r="B129" s="4" t="s">
        <v>64</v>
      </c>
      <c r="C129" s="10">
        <v>3</v>
      </c>
      <c r="D129" s="10">
        <v>1</v>
      </c>
      <c r="E129" s="10">
        <v>0</v>
      </c>
      <c r="F129" s="10">
        <v>4</v>
      </c>
      <c r="G129" s="10">
        <v>6</v>
      </c>
      <c r="H129" s="10">
        <v>0</v>
      </c>
      <c r="I129" s="10">
        <v>0</v>
      </c>
      <c r="J129" s="10">
        <v>6</v>
      </c>
      <c r="K129" s="6">
        <f t="shared" ref="K129:K133" si="11">IF(C129=0,"-",(G129-C129)/C129)</f>
        <v>1</v>
      </c>
      <c r="L129" s="6">
        <f t="shared" si="10"/>
        <v>-1</v>
      </c>
      <c r="M129" s="6" t="str">
        <f t="shared" si="10"/>
        <v>-</v>
      </c>
      <c r="N129" s="6">
        <f t="shared" si="10"/>
        <v>0.5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2</v>
      </c>
      <c r="D132" s="10">
        <v>0</v>
      </c>
      <c r="E132" s="10">
        <v>0</v>
      </c>
      <c r="F132" s="10">
        <v>2</v>
      </c>
      <c r="G132" s="10">
        <v>3</v>
      </c>
      <c r="H132" s="10">
        <v>1</v>
      </c>
      <c r="I132" s="10">
        <v>0</v>
      </c>
      <c r="J132" s="10">
        <v>4</v>
      </c>
      <c r="K132" s="6">
        <f t="shared" si="11"/>
        <v>0.5</v>
      </c>
      <c r="L132" s="6" t="str">
        <f t="shared" si="10"/>
        <v>-</v>
      </c>
      <c r="M132" s="6" t="str">
        <f t="shared" si="10"/>
        <v>-</v>
      </c>
      <c r="N132" s="6">
        <f t="shared" si="10"/>
        <v>1</v>
      </c>
    </row>
    <row r="133" spans="2:14" ht="15" thickBot="1" x14ac:dyDescent="0.25">
      <c r="B133" s="4" t="s">
        <v>68</v>
      </c>
      <c r="C133" s="10">
        <v>22</v>
      </c>
      <c r="D133" s="10">
        <v>4</v>
      </c>
      <c r="E133" s="10">
        <v>2</v>
      </c>
      <c r="F133" s="10">
        <v>28</v>
      </c>
      <c r="G133" s="10">
        <v>16</v>
      </c>
      <c r="H133" s="10">
        <v>6</v>
      </c>
      <c r="I133" s="10">
        <v>1</v>
      </c>
      <c r="J133" s="10">
        <v>23</v>
      </c>
      <c r="K133" s="6">
        <f t="shared" si="11"/>
        <v>-0.27272727272727271</v>
      </c>
      <c r="L133" s="6">
        <f t="shared" si="10"/>
        <v>0.5</v>
      </c>
      <c r="M133" s="6">
        <f t="shared" si="10"/>
        <v>-0.5</v>
      </c>
      <c r="N133" s="6">
        <f t="shared" si="10"/>
        <v>-0.17857142857142858</v>
      </c>
    </row>
    <row r="134" spans="2:14" ht="15" thickBot="1" x14ac:dyDescent="0.25">
      <c r="B134" s="4" t="s">
        <v>36</v>
      </c>
      <c r="C134" s="6">
        <f>IF(C128=0,"-",C128/(C128+C129))</f>
        <v>0.85</v>
      </c>
      <c r="D134" s="6">
        <f>IF(D128=0,"-",D128/(D128+D129))</f>
        <v>0.75</v>
      </c>
      <c r="E134" s="6">
        <f t="shared" ref="E134:J134" si="12">IF(E128=0,"-",E128/(E128+E129))</f>
        <v>1</v>
      </c>
      <c r="F134" s="6">
        <f t="shared" si="12"/>
        <v>0.84615384615384615</v>
      </c>
      <c r="G134" s="6">
        <f t="shared" si="12"/>
        <v>0.53846153846153844</v>
      </c>
      <c r="H134" s="6">
        <f t="shared" si="12"/>
        <v>1</v>
      </c>
      <c r="I134" s="6">
        <f t="shared" si="12"/>
        <v>1</v>
      </c>
      <c r="J134" s="6">
        <f t="shared" si="12"/>
        <v>0.68421052631578949</v>
      </c>
      <c r="K134" s="6">
        <f>IF(OR(C134="-",G134="-"),"-",(G134-C134)/C134)</f>
        <v>-0.36651583710407243</v>
      </c>
      <c r="L134" s="6">
        <f t="shared" ref="L134:N135" si="13">IF(OR(D134="-",H134="-"),"-",(H134-D134)/D134)</f>
        <v>0.33333333333333331</v>
      </c>
      <c r="M134" s="6">
        <f t="shared" si="13"/>
        <v>0</v>
      </c>
      <c r="N134" s="6">
        <f t="shared" si="13"/>
        <v>-0.19138755980861241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61</v>
      </c>
      <c r="D143" s="10">
        <v>0</v>
      </c>
      <c r="E143" s="10">
        <v>1</v>
      </c>
      <c r="F143" s="10">
        <v>62</v>
      </c>
      <c r="G143" s="10">
        <v>34</v>
      </c>
      <c r="H143" s="10">
        <v>0</v>
      </c>
      <c r="I143" s="10">
        <v>0</v>
      </c>
      <c r="J143" s="10">
        <v>34</v>
      </c>
      <c r="K143" s="6">
        <f>IF(C143=0,"-",(G143-C143)/C143)</f>
        <v>-0.44262295081967212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-0.45161290322580644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48</v>
      </c>
      <c r="D145" s="10">
        <v>0</v>
      </c>
      <c r="E145" s="10">
        <v>13</v>
      </c>
      <c r="F145" s="10">
        <v>61</v>
      </c>
      <c r="G145" s="10">
        <v>300</v>
      </c>
      <c r="H145" s="10">
        <v>0</v>
      </c>
      <c r="I145" s="10">
        <v>37</v>
      </c>
      <c r="J145" s="10">
        <v>337</v>
      </c>
      <c r="K145" s="6">
        <f t="shared" si="16"/>
        <v>5.25</v>
      </c>
      <c r="L145" s="6" t="str">
        <f t="shared" si="15"/>
        <v>-</v>
      </c>
      <c r="M145" s="6">
        <f t="shared" si="15"/>
        <v>1.8461538461538463</v>
      </c>
      <c r="N145" s="6">
        <f t="shared" si="15"/>
        <v>4.5245901639344259</v>
      </c>
    </row>
    <row r="146" spans="2:14" ht="15" thickBot="1" x14ac:dyDescent="0.25">
      <c r="B146" s="4" t="s">
        <v>74</v>
      </c>
      <c r="C146" s="10">
        <v>222</v>
      </c>
      <c r="D146" s="10">
        <v>0</v>
      </c>
      <c r="E146" s="10">
        <v>20</v>
      </c>
      <c r="F146" s="10">
        <v>242</v>
      </c>
      <c r="G146" s="10">
        <v>24</v>
      </c>
      <c r="H146" s="10">
        <v>0</v>
      </c>
      <c r="I146" s="10">
        <v>0</v>
      </c>
      <c r="J146" s="10">
        <v>24</v>
      </c>
      <c r="K146" s="6">
        <f t="shared" si="16"/>
        <v>-0.89189189189189189</v>
      </c>
      <c r="L146" s="6" t="str">
        <f t="shared" si="15"/>
        <v>-</v>
      </c>
      <c r="M146" s="6">
        <f t="shared" si="15"/>
        <v>-1</v>
      </c>
      <c r="N146" s="6">
        <f t="shared" si="15"/>
        <v>-0.90082644628099173</v>
      </c>
    </row>
    <row r="147" spans="2:14" ht="15" thickBot="1" x14ac:dyDescent="0.25">
      <c r="B147" s="4" t="s">
        <v>75</v>
      </c>
      <c r="C147" s="10">
        <v>3</v>
      </c>
      <c r="D147" s="10">
        <v>0</v>
      </c>
      <c r="E147" s="10">
        <v>0</v>
      </c>
      <c r="F147" s="10">
        <v>3</v>
      </c>
      <c r="G147" s="10">
        <v>3</v>
      </c>
      <c r="H147" s="10">
        <v>0</v>
      </c>
      <c r="I147" s="10">
        <v>0</v>
      </c>
      <c r="J147" s="10">
        <v>3</v>
      </c>
      <c r="K147" s="6">
        <f t="shared" si="16"/>
        <v>0</v>
      </c>
      <c r="L147" s="6" t="str">
        <f t="shared" si="15"/>
        <v>-</v>
      </c>
      <c r="M147" s="6" t="str">
        <f t="shared" si="15"/>
        <v>-</v>
      </c>
      <c r="N147" s="6">
        <f t="shared" si="15"/>
        <v>0</v>
      </c>
    </row>
    <row r="148" spans="2:14" ht="15" thickBot="1" x14ac:dyDescent="0.25">
      <c r="B148" s="7" t="s">
        <v>68</v>
      </c>
      <c r="C148" s="10">
        <v>334</v>
      </c>
      <c r="D148" s="10">
        <v>0</v>
      </c>
      <c r="E148" s="10">
        <v>34</v>
      </c>
      <c r="F148" s="10">
        <v>368</v>
      </c>
      <c r="G148" s="10">
        <v>361</v>
      </c>
      <c r="H148" s="10">
        <v>0</v>
      </c>
      <c r="I148" s="10">
        <v>37</v>
      </c>
      <c r="J148" s="10">
        <v>398</v>
      </c>
      <c r="K148" s="6">
        <f t="shared" ref="K148" si="17">IF(C148=0,"-",(G148-C148)/C148)</f>
        <v>8.0838323353293412E-2</v>
      </c>
      <c r="L148" s="6" t="str">
        <f t="shared" ref="L148" si="18">IF(D148=0,"-",(H148-D148)/D148)</f>
        <v>-</v>
      </c>
      <c r="M148" s="6">
        <f t="shared" ref="M148" si="19">IF(E148=0,"-",(I148-E148)/E148)</f>
        <v>8.8235294117647065E-2</v>
      </c>
      <c r="N148" s="6">
        <f t="shared" ref="N148" si="20">IF(F148=0,"-",(J148-F148)/F148)</f>
        <v>8.1521739130434784E-2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0.55963302752293576</v>
      </c>
      <c r="D149" s="6" t="str">
        <f t="shared" si="21"/>
        <v>-</v>
      </c>
      <c r="E149" s="6">
        <f t="shared" si="21"/>
        <v>7.1428571428571425E-2</v>
      </c>
      <c r="F149" s="6">
        <f t="shared" si="21"/>
        <v>0.50406504065040647</v>
      </c>
      <c r="G149" s="6">
        <f t="shared" si="21"/>
        <v>0.10179640718562874</v>
      </c>
      <c r="H149" s="6" t="str">
        <f t="shared" si="21"/>
        <v>-</v>
      </c>
      <c r="I149" s="6" t="str">
        <f t="shared" si="21"/>
        <v>-</v>
      </c>
      <c r="J149" s="6">
        <f t="shared" si="21"/>
        <v>9.1644204851752023E-2</v>
      </c>
      <c r="K149" s="6">
        <f>IF(OR(C149="-",G149="-"),"-",(G149-C149)/C149)</f>
        <v>-0.81810150191420428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-0.81818972263281453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287</v>
      </c>
      <c r="D157" s="19">
        <v>307</v>
      </c>
      <c r="E157" s="18">
        <f>IF(C157=0,"-",(D157-C157)/C157)</f>
        <v>6.968641114982578E-2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44</v>
      </c>
      <c r="D158" s="19">
        <v>50</v>
      </c>
      <c r="E158" s="18">
        <f t="shared" ref="E158:E159" si="23">IF(C158=0,"-",(D158-C158)/C158)</f>
        <v>0.13636363636363635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3</v>
      </c>
      <c r="D159" s="19">
        <v>1</v>
      </c>
      <c r="E159" s="18">
        <f t="shared" si="23"/>
        <v>-0.66666666666666663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0.85928143712574845</v>
      </c>
      <c r="D160" s="18">
        <f>IF(D157=0,"-",D157/(D157+D158+D159))</f>
        <v>0.85754189944134074</v>
      </c>
      <c r="E160" s="18">
        <f>IF(OR(C160="-",D160="-"),"-",(D160-C160)/C160)</f>
        <v>-2.0244097093804017E-3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26</v>
      </c>
      <c r="D166" s="5">
        <v>19</v>
      </c>
      <c r="E166" s="6">
        <f>IF(C166=0,"-",(D166-C166)/C166)</f>
        <v>-0.26923076923076922</v>
      </c>
    </row>
    <row r="167" spans="2:14" ht="20.100000000000001" customHeight="1" thickBot="1" x14ac:dyDescent="0.25">
      <c r="B167" s="4" t="s">
        <v>41</v>
      </c>
      <c r="C167" s="5">
        <v>16</v>
      </c>
      <c r="D167" s="5">
        <v>8</v>
      </c>
      <c r="E167" s="6">
        <f t="shared" ref="E167:E168" si="24">IF(C167=0,"-",(D167-C167)/C167)</f>
        <v>-0.5</v>
      </c>
    </row>
    <row r="168" spans="2:14" ht="20.100000000000001" customHeight="1" thickBot="1" x14ac:dyDescent="0.25">
      <c r="B168" s="4" t="s">
        <v>42</v>
      </c>
      <c r="C168" s="5">
        <v>6</v>
      </c>
      <c r="D168" s="5">
        <v>5</v>
      </c>
      <c r="E168" s="6">
        <f t="shared" si="24"/>
        <v>-0.16666666666666666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0.84615384615384615</v>
      </c>
      <c r="D169" s="6">
        <f>IF(D166=0,"-",(D167+D168)/D166)</f>
        <v>0.68421052631578949</v>
      </c>
      <c r="E169" s="6">
        <f t="shared" ref="E169:E171" si="25">IF(OR(C169="-",D169="-"),"-",(D169-C169)/C169)</f>
        <v>-0.19138755980861241</v>
      </c>
    </row>
    <row r="170" spans="2:14" ht="20.100000000000001" customHeight="1" thickBot="1" x14ac:dyDescent="0.25">
      <c r="B170" s="4" t="s">
        <v>39</v>
      </c>
      <c r="C170" s="6">
        <v>0.8</v>
      </c>
      <c r="D170" s="6">
        <v>0.66666666666666663</v>
      </c>
      <c r="E170" s="6">
        <f t="shared" si="25"/>
        <v>-0.16666666666666677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0.7142857142857143</v>
      </c>
      <c r="E171" s="6">
        <f t="shared" si="25"/>
        <v>-0.2857142857142857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42</v>
      </c>
      <c r="D178" s="5">
        <v>28</v>
      </c>
      <c r="E178" s="6">
        <f>IF(C178=0,"-",(D178-C178)/C178)</f>
        <v>-0.33333333333333331</v>
      </c>
      <c r="H178" s="13"/>
    </row>
    <row r="179" spans="2:8" ht="15" thickBot="1" x14ac:dyDescent="0.25">
      <c r="B179" s="4" t="s">
        <v>43</v>
      </c>
      <c r="C179" s="5">
        <v>31</v>
      </c>
      <c r="D179" s="5">
        <v>17</v>
      </c>
      <c r="E179" s="6">
        <f t="shared" ref="E179:E185" si="26">IF(C179=0,"-",(D179-C179)/C179)</f>
        <v>-0.45161290322580644</v>
      </c>
      <c r="H179" s="13"/>
    </row>
    <row r="180" spans="2:8" ht="15" thickBot="1" x14ac:dyDescent="0.25">
      <c r="B180" s="4" t="s">
        <v>47</v>
      </c>
      <c r="C180" s="5">
        <v>10</v>
      </c>
      <c r="D180" s="5">
        <v>10</v>
      </c>
      <c r="E180" s="6">
        <f t="shared" si="26"/>
        <v>0</v>
      </c>
      <c r="H180" s="13"/>
    </row>
    <row r="181" spans="2:8" ht="15" thickBot="1" x14ac:dyDescent="0.25">
      <c r="B181" s="4" t="s">
        <v>78</v>
      </c>
      <c r="C181" s="5">
        <v>1</v>
      </c>
      <c r="D181" s="5">
        <v>1</v>
      </c>
      <c r="E181" s="6">
        <f t="shared" si="26"/>
        <v>0</v>
      </c>
      <c r="H181" s="13"/>
    </row>
    <row r="182" spans="2:8" ht="15" thickBot="1" x14ac:dyDescent="0.25">
      <c r="B182" s="15" t="s">
        <v>79</v>
      </c>
      <c r="C182" s="5">
        <v>264</v>
      </c>
      <c r="D182" s="5">
        <v>347</v>
      </c>
      <c r="E182" s="6">
        <f t="shared" si="26"/>
        <v>0.31439393939393939</v>
      </c>
      <c r="H182" s="13"/>
    </row>
    <row r="183" spans="2:8" ht="15" thickBot="1" x14ac:dyDescent="0.25">
      <c r="B183" s="4" t="s">
        <v>47</v>
      </c>
      <c r="C183" s="5">
        <v>232</v>
      </c>
      <c r="D183" s="5">
        <v>304</v>
      </c>
      <c r="E183" s="6">
        <f t="shared" si="26"/>
        <v>0.31034482758620691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32</v>
      </c>
      <c r="D185" s="5">
        <v>43</v>
      </c>
      <c r="E185" s="6">
        <f t="shared" si="26"/>
        <v>0.34375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19</v>
      </c>
      <c r="D197" s="5">
        <v>15</v>
      </c>
      <c r="E197" s="6">
        <f t="shared" ref="E197:E200" si="27">IF(C197=0,"-",(D197-C197)/C197)</f>
        <v>-0.21052631578947367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19</v>
      </c>
      <c r="D199" s="5">
        <v>16</v>
      </c>
      <c r="E199" s="6">
        <f t="shared" si="27"/>
        <v>-0.15789473684210525</v>
      </c>
    </row>
    <row r="200" spans="2:5" ht="15" thickBot="1" x14ac:dyDescent="0.25">
      <c r="B200" s="4" t="s">
        <v>85</v>
      </c>
      <c r="C200" s="5">
        <v>17</v>
      </c>
      <c r="D200" s="5">
        <v>15</v>
      </c>
      <c r="E200" s="6">
        <f t="shared" si="27"/>
        <v>-0.11764705882352941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19</v>
      </c>
      <c r="D208" s="5">
        <v>15</v>
      </c>
      <c r="E208" s="6">
        <f t="shared" si="28"/>
        <v>-0.21052631578947367</v>
      </c>
    </row>
    <row r="209" spans="2:5" ht="20.100000000000001" customHeight="1" thickBot="1" x14ac:dyDescent="0.25">
      <c r="B209" s="17" t="s">
        <v>86</v>
      </c>
      <c r="C209" s="5">
        <v>17</v>
      </c>
      <c r="D209" s="5">
        <v>10</v>
      </c>
      <c r="E209" s="6">
        <f t="shared" si="28"/>
        <v>-0.41176470588235292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5</v>
      </c>
      <c r="E210" s="6">
        <f t="shared" si="28"/>
        <v>1.5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2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1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20</v>
      </c>
      <c r="D221" s="5">
        <v>12</v>
      </c>
      <c r="E221" s="6">
        <f t="shared" ref="E221:E223" si="30">IF(C221=0,"-",(D221-C221)/C221)</f>
        <v>-0.4</v>
      </c>
    </row>
    <row r="222" spans="2:5" ht="15" thickBot="1" x14ac:dyDescent="0.25">
      <c r="B222" s="16" t="s">
        <v>92</v>
      </c>
      <c r="C222" s="5">
        <v>27</v>
      </c>
      <c r="D222" s="5">
        <v>18</v>
      </c>
      <c r="E222" s="6">
        <f t="shared" si="30"/>
        <v>-0.33333333333333331</v>
      </c>
    </row>
    <row r="223" spans="2:5" ht="15" thickBot="1" x14ac:dyDescent="0.25">
      <c r="B223" s="16" t="s">
        <v>93</v>
      </c>
      <c r="C223" s="5">
        <v>58</v>
      </c>
      <c r="D223" s="5">
        <v>55</v>
      </c>
      <c r="E223" s="6">
        <f t="shared" si="30"/>
        <v>-5.1724137931034482E-2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726</v>
      </c>
      <c r="D14" s="5">
        <v>893</v>
      </c>
      <c r="E14" s="6">
        <f>IF(C14&gt;0,(D14-C14)/C14)</f>
        <v>0.23002754820936638</v>
      </c>
    </row>
    <row r="15" spans="1:5" ht="20.100000000000001" customHeight="1" thickBot="1" x14ac:dyDescent="0.25">
      <c r="B15" s="4" t="s">
        <v>17</v>
      </c>
      <c r="C15" s="5">
        <v>688</v>
      </c>
      <c r="D15" s="5">
        <v>729</v>
      </c>
      <c r="E15" s="6">
        <f t="shared" ref="E15:E25" si="0">IF(C15&gt;0,(D15-C15)/C15)</f>
        <v>5.9593023255813955E-2</v>
      </c>
    </row>
    <row r="16" spans="1:5" ht="20.100000000000001" customHeight="1" thickBot="1" x14ac:dyDescent="0.25">
      <c r="B16" s="4" t="s">
        <v>18</v>
      </c>
      <c r="C16" s="5">
        <v>596</v>
      </c>
      <c r="D16" s="5">
        <v>676</v>
      </c>
      <c r="E16" s="6">
        <f t="shared" si="0"/>
        <v>0.13422818791946309</v>
      </c>
    </row>
    <row r="17" spans="2:5" ht="20.100000000000001" customHeight="1" thickBot="1" x14ac:dyDescent="0.25">
      <c r="B17" s="4" t="s">
        <v>19</v>
      </c>
      <c r="C17" s="5">
        <v>92</v>
      </c>
      <c r="D17" s="5">
        <v>53</v>
      </c>
      <c r="E17" s="6">
        <f t="shared" si="0"/>
        <v>-0.42391304347826086</v>
      </c>
    </row>
    <row r="18" spans="2:5" ht="20.100000000000001" customHeight="1" thickBot="1" x14ac:dyDescent="0.25">
      <c r="B18" s="4" t="s">
        <v>100</v>
      </c>
      <c r="C18" s="5">
        <v>9</v>
      </c>
      <c r="D18" s="5">
        <v>10</v>
      </c>
      <c r="E18" s="6">
        <f>IF(C18=0,"-",(D18-C18)/C18)</f>
        <v>0.1111111111111111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0.13372093023255813</v>
      </c>
      <c r="D20" s="6">
        <f>D17/D15</f>
        <v>7.2702331961591218E-2</v>
      </c>
      <c r="E20" s="6">
        <f t="shared" si="0"/>
        <v>-0.45631299576549172</v>
      </c>
    </row>
    <row r="21" spans="2:5" ht="30" customHeight="1" thickBot="1" x14ac:dyDescent="0.25">
      <c r="B21" s="4" t="s">
        <v>23</v>
      </c>
      <c r="C21" s="5">
        <v>23</v>
      </c>
      <c r="D21" s="5">
        <v>62</v>
      </c>
      <c r="E21" s="6">
        <f t="shared" si="0"/>
        <v>1.6956521739130435</v>
      </c>
    </row>
    <row r="22" spans="2:5" ht="20.100000000000001" customHeight="1" thickBot="1" x14ac:dyDescent="0.25">
      <c r="B22" s="4" t="s">
        <v>24</v>
      </c>
      <c r="C22" s="5">
        <v>21</v>
      </c>
      <c r="D22" s="5">
        <v>55</v>
      </c>
      <c r="E22" s="6">
        <f t="shared" si="0"/>
        <v>1.6190476190476191</v>
      </c>
    </row>
    <row r="23" spans="2:5" ht="20.100000000000001" customHeight="1" thickBot="1" x14ac:dyDescent="0.25">
      <c r="B23" s="4" t="s">
        <v>25</v>
      </c>
      <c r="C23" s="5">
        <v>2</v>
      </c>
      <c r="D23" s="5">
        <v>7</v>
      </c>
      <c r="E23" s="6">
        <f t="shared" si="0"/>
        <v>2.5</v>
      </c>
    </row>
    <row r="24" spans="2:5" ht="20.100000000000001" customHeight="1" thickBot="1" x14ac:dyDescent="0.25">
      <c r="B24" s="4" t="s">
        <v>21</v>
      </c>
      <c r="C24" s="6">
        <f>C23/C21</f>
        <v>8.6956521739130432E-2</v>
      </c>
      <c r="D24" s="6">
        <f t="shared" ref="D24" si="1">D23/D21</f>
        <v>0.11290322580645161</v>
      </c>
      <c r="E24" s="6">
        <f t="shared" si="0"/>
        <v>0.29838709677419356</v>
      </c>
    </row>
    <row r="25" spans="2:5" ht="20.100000000000001" customHeight="1" thickBot="1" x14ac:dyDescent="0.25">
      <c r="B25" s="7" t="s">
        <v>26</v>
      </c>
      <c r="C25" s="6">
        <v>0.12910174831539106</v>
      </c>
      <c r="D25" s="6">
        <v>0.13679531180511639</v>
      </c>
      <c r="E25" s="6">
        <f t="shared" si="0"/>
        <v>5.9593023255813879E-2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184</v>
      </c>
      <c r="D34" s="5">
        <v>119</v>
      </c>
      <c r="E34" s="6">
        <f>IF(C34&gt;0,(D34-C34)/C34,"-")</f>
        <v>-0.35326086956521741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135</v>
      </c>
      <c r="D36" s="5">
        <v>79</v>
      </c>
      <c r="E36" s="6">
        <f t="shared" si="2"/>
        <v>-0.4148148148148148</v>
      </c>
    </row>
    <row r="37" spans="2:5" ht="20.100000000000001" customHeight="1" thickBot="1" x14ac:dyDescent="0.25">
      <c r="B37" s="4" t="s">
        <v>30</v>
      </c>
      <c r="C37" s="5">
        <v>49</v>
      </c>
      <c r="D37" s="5">
        <v>40</v>
      </c>
      <c r="E37" s="6">
        <f t="shared" si="2"/>
        <v>-0.18367346938775511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153</v>
      </c>
      <c r="D44" s="5">
        <v>168</v>
      </c>
      <c r="E44" s="6">
        <f>IF(C44&gt;0,(D44-C44)/C44,"-")</f>
        <v>9.8039215686274508E-2</v>
      </c>
    </row>
    <row r="45" spans="2:5" ht="20.100000000000001" customHeight="1" thickBot="1" x14ac:dyDescent="0.25">
      <c r="B45" s="4" t="s">
        <v>34</v>
      </c>
      <c r="C45" s="5">
        <v>8</v>
      </c>
      <c r="D45" s="5">
        <v>11</v>
      </c>
      <c r="E45" s="6">
        <f t="shared" ref="E45:E51" si="3">IF(C45&gt;0,(D45-C45)/C45,"-")</f>
        <v>0.375</v>
      </c>
    </row>
    <row r="46" spans="2:5" ht="20.100000000000001" customHeight="1" thickBot="1" x14ac:dyDescent="0.25">
      <c r="B46" s="4" t="s">
        <v>31</v>
      </c>
      <c r="C46" s="5">
        <v>16</v>
      </c>
      <c r="D46" s="5">
        <v>7</v>
      </c>
      <c r="E46" s="6">
        <f t="shared" si="3"/>
        <v>-0.5625</v>
      </c>
    </row>
    <row r="47" spans="2:5" ht="20.100000000000001" customHeight="1" thickBot="1" x14ac:dyDescent="0.25">
      <c r="B47" s="4" t="s">
        <v>32</v>
      </c>
      <c r="C47" s="5">
        <v>256</v>
      </c>
      <c r="D47" s="5">
        <v>265</v>
      </c>
      <c r="E47" s="6">
        <f t="shared" si="3"/>
        <v>3.515625E-2</v>
      </c>
    </row>
    <row r="48" spans="2:5" ht="20.100000000000001" customHeight="1" thickBot="1" x14ac:dyDescent="0.25">
      <c r="B48" s="4" t="s">
        <v>35</v>
      </c>
      <c r="C48" s="5">
        <v>157</v>
      </c>
      <c r="D48" s="5">
        <v>210</v>
      </c>
      <c r="E48" s="6">
        <f t="shared" si="3"/>
        <v>0.33757961783439489</v>
      </c>
    </row>
    <row r="49" spans="2:5" ht="20.100000000000001" customHeight="1" thickBot="1" x14ac:dyDescent="0.25">
      <c r="B49" s="4" t="s">
        <v>67</v>
      </c>
      <c r="C49" s="5">
        <v>108</v>
      </c>
      <c r="D49" s="5">
        <v>283</v>
      </c>
      <c r="E49" s="6">
        <f t="shared" si="3"/>
        <v>1.6203703703703705</v>
      </c>
    </row>
    <row r="50" spans="2:5" ht="20.100000000000001" customHeight="1" collapsed="1" thickBot="1" x14ac:dyDescent="0.25">
      <c r="B50" s="4" t="s">
        <v>36</v>
      </c>
      <c r="C50" s="6">
        <f>C44/(C44+C45)</f>
        <v>0.9503105590062112</v>
      </c>
      <c r="D50" s="6">
        <f>D44/(D44+D45)</f>
        <v>0.93854748603351956</v>
      </c>
      <c r="E50" s="6">
        <f t="shared" si="3"/>
        <v>-1.2378135611786622E-2</v>
      </c>
    </row>
    <row r="51" spans="2:5" ht="20.100000000000001" customHeight="1" thickBot="1" x14ac:dyDescent="0.25">
      <c r="B51" s="4" t="s">
        <v>37</v>
      </c>
      <c r="C51" s="6">
        <f>C47/(C46+C47)</f>
        <v>0.94117647058823528</v>
      </c>
      <c r="D51" s="6">
        <f t="shared" ref="D51" si="4">D47/(D46+D47)</f>
        <v>0.97426470588235292</v>
      </c>
      <c r="E51" s="6">
        <f t="shared" si="3"/>
        <v>3.5156249999999993E-2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166</v>
      </c>
      <c r="D58" s="5">
        <v>179</v>
      </c>
      <c r="E58" s="6">
        <f>IF(C58&gt;0,(D58-C58)/C58,"-")</f>
        <v>7.8313253012048195E-2</v>
      </c>
    </row>
    <row r="59" spans="2:5" ht="20.100000000000001" customHeight="1" thickBot="1" x14ac:dyDescent="0.25">
      <c r="B59" s="4" t="s">
        <v>41</v>
      </c>
      <c r="C59" s="5">
        <v>149</v>
      </c>
      <c r="D59" s="5">
        <v>152</v>
      </c>
      <c r="E59" s="6">
        <f t="shared" ref="E59:E63" si="5">IF(C59&gt;0,(D59-C59)/C59,"-")</f>
        <v>2.0134228187919462E-2</v>
      </c>
    </row>
    <row r="60" spans="2:5" ht="20.100000000000001" customHeight="1" thickBot="1" x14ac:dyDescent="0.25">
      <c r="B60" s="4" t="s">
        <v>42</v>
      </c>
      <c r="C60" s="5">
        <v>9</v>
      </c>
      <c r="D60" s="5">
        <v>16</v>
      </c>
      <c r="E60" s="6">
        <f t="shared" si="5"/>
        <v>0.77777777777777779</v>
      </c>
    </row>
    <row r="61" spans="2:5" ht="20.100000000000001" customHeight="1" collapsed="1" thickBot="1" x14ac:dyDescent="0.25">
      <c r="B61" s="4" t="s">
        <v>98</v>
      </c>
      <c r="C61" s="6">
        <f>(C59+C60)/C58</f>
        <v>0.95180722891566261</v>
      </c>
      <c r="D61" s="6">
        <f>(D59+D60)/D58</f>
        <v>0.93854748603351956</v>
      </c>
      <c r="E61" s="6">
        <f t="shared" si="5"/>
        <v>-1.3931122268580667E-2</v>
      </c>
    </row>
    <row r="62" spans="2:5" ht="20.100000000000001" customHeight="1" thickBot="1" x14ac:dyDescent="0.25">
      <c r="B62" s="4" t="s">
        <v>39</v>
      </c>
      <c r="C62" s="6">
        <v>0.97385620915032678</v>
      </c>
      <c r="D62" s="6">
        <v>0.93251533742331283</v>
      </c>
      <c r="E62" s="6">
        <f t="shared" si="5"/>
        <v>-4.2450693786799561E-2</v>
      </c>
    </row>
    <row r="63" spans="2:5" ht="20.100000000000001" customHeight="1" thickBot="1" x14ac:dyDescent="0.25">
      <c r="B63" s="4" t="s">
        <v>40</v>
      </c>
      <c r="C63" s="6">
        <v>0.69230769230769229</v>
      </c>
      <c r="D63" s="6">
        <v>1</v>
      </c>
      <c r="E63" s="6">
        <f t="shared" si="5"/>
        <v>0.44444444444444448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788</v>
      </c>
      <c r="D70" s="5">
        <v>980</v>
      </c>
      <c r="E70" s="6">
        <f>IF(C70&gt;0,(D70-C70)/C70,"-")</f>
        <v>0.24365482233502539</v>
      </c>
    </row>
    <row r="71" spans="2:5" ht="20.100000000000001" customHeight="1" thickBot="1" x14ac:dyDescent="0.25">
      <c r="B71" s="4" t="s">
        <v>45</v>
      </c>
      <c r="C71" s="5">
        <v>247</v>
      </c>
      <c r="D71" s="5">
        <v>445</v>
      </c>
      <c r="E71" s="6">
        <f t="shared" ref="E71:E77" si="6">IF(C71&gt;0,(D71-C71)/C71,"-")</f>
        <v>0.80161943319838058</v>
      </c>
    </row>
    <row r="72" spans="2:5" ht="20.100000000000001" customHeight="1" thickBot="1" x14ac:dyDescent="0.25">
      <c r="B72" s="4" t="s">
        <v>43</v>
      </c>
      <c r="C72" s="5">
        <v>1</v>
      </c>
      <c r="D72" s="5">
        <v>3</v>
      </c>
      <c r="E72" s="6">
        <f t="shared" si="6"/>
        <v>2</v>
      </c>
    </row>
    <row r="73" spans="2:5" ht="20.100000000000001" customHeight="1" thickBot="1" x14ac:dyDescent="0.25">
      <c r="B73" s="4" t="s">
        <v>46</v>
      </c>
      <c r="C73" s="5">
        <v>368</v>
      </c>
      <c r="D73" s="5">
        <v>349</v>
      </c>
      <c r="E73" s="6">
        <f t="shared" si="6"/>
        <v>-5.1630434782608696E-2</v>
      </c>
    </row>
    <row r="74" spans="2:5" ht="20.100000000000001" customHeight="1" thickBot="1" x14ac:dyDescent="0.25">
      <c r="B74" s="4" t="s">
        <v>47</v>
      </c>
      <c r="C74" s="5">
        <v>149</v>
      </c>
      <c r="D74" s="5">
        <v>152</v>
      </c>
      <c r="E74" s="6">
        <f t="shared" si="6"/>
        <v>2.0134228187919462E-2</v>
      </c>
    </row>
    <row r="75" spans="2:5" ht="20.100000000000001" customHeight="1" thickBot="1" x14ac:dyDescent="0.25">
      <c r="B75" s="4" t="s">
        <v>48</v>
      </c>
      <c r="C75" s="5">
        <v>23</v>
      </c>
      <c r="D75" s="5">
        <v>31</v>
      </c>
      <c r="E75" s="6">
        <f t="shared" si="6"/>
        <v>0.34782608695652173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98</v>
      </c>
      <c r="D90" s="5">
        <v>108</v>
      </c>
      <c r="E90" s="6">
        <f>IF(C90&gt;0,(D90-C90)/C90,"-")</f>
        <v>0.10204081632653061</v>
      </c>
    </row>
    <row r="91" spans="2:5" ht="29.25" thickBot="1" x14ac:dyDescent="0.25">
      <c r="B91" s="4" t="s">
        <v>52</v>
      </c>
      <c r="C91" s="5">
        <v>9</v>
      </c>
      <c r="D91" s="5">
        <v>22</v>
      </c>
      <c r="E91" s="6">
        <f t="shared" ref="E91:E93" si="7">IF(C91&gt;0,(D91-C91)/C91,"-")</f>
        <v>1.4444444444444444</v>
      </c>
    </row>
    <row r="92" spans="2:5" ht="29.25" customHeight="1" thickBot="1" x14ac:dyDescent="0.25">
      <c r="B92" s="4" t="s">
        <v>53</v>
      </c>
      <c r="C92" s="5">
        <v>10</v>
      </c>
      <c r="D92" s="5">
        <v>21</v>
      </c>
      <c r="E92" s="6">
        <f t="shared" si="7"/>
        <v>1.1000000000000001</v>
      </c>
    </row>
    <row r="93" spans="2:5" ht="29.25" customHeight="1" thickBot="1" x14ac:dyDescent="0.25">
      <c r="B93" s="4" t="s">
        <v>54</v>
      </c>
      <c r="C93" s="6">
        <f>(C90+C91)/(C90+C91+C92)</f>
        <v>0.9145299145299145</v>
      </c>
      <c r="D93" s="6">
        <f>(D90+D91)/(D90+D91+D92)</f>
        <v>0.86092715231788075</v>
      </c>
      <c r="E93" s="6">
        <f t="shared" si="7"/>
        <v>-5.8612366157083637E-2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120</v>
      </c>
      <c r="D100" s="5">
        <v>151</v>
      </c>
      <c r="E100" s="6">
        <f>IF(C100&gt;0,(D100-C100)/C100,"-")</f>
        <v>0.25833333333333336</v>
      </c>
    </row>
    <row r="101" spans="2:5" ht="20.100000000000001" customHeight="1" thickBot="1" x14ac:dyDescent="0.25">
      <c r="B101" s="4" t="s">
        <v>41</v>
      </c>
      <c r="C101" s="5">
        <v>75</v>
      </c>
      <c r="D101" s="5">
        <v>96</v>
      </c>
      <c r="E101" s="6">
        <f t="shared" ref="E101:E105" si="8">IF(C101&gt;0,(D101-C101)/C101,"-")</f>
        <v>0.28000000000000003</v>
      </c>
    </row>
    <row r="102" spans="2:5" ht="20.100000000000001" customHeight="1" thickBot="1" x14ac:dyDescent="0.25">
      <c r="B102" s="4" t="s">
        <v>42</v>
      </c>
      <c r="C102" s="5">
        <v>35</v>
      </c>
      <c r="D102" s="5">
        <v>34</v>
      </c>
      <c r="E102" s="6">
        <f t="shared" si="8"/>
        <v>-2.8571428571428571E-2</v>
      </c>
    </row>
    <row r="103" spans="2:5" ht="20.100000000000001" customHeight="1" thickBot="1" x14ac:dyDescent="0.25">
      <c r="B103" s="4" t="s">
        <v>98</v>
      </c>
      <c r="C103" s="6">
        <f>(C101+C102)/C100</f>
        <v>0.91666666666666663</v>
      </c>
      <c r="D103" s="6">
        <f>(D101+D102)/D100</f>
        <v>0.86092715231788075</v>
      </c>
      <c r="E103" s="6">
        <f t="shared" si="8"/>
        <v>-6.0806742925948232E-2</v>
      </c>
    </row>
    <row r="104" spans="2:5" ht="20.100000000000001" customHeight="1" thickBot="1" x14ac:dyDescent="0.25">
      <c r="B104" s="4" t="s">
        <v>39</v>
      </c>
      <c r="C104" s="6">
        <v>0.8928571428571429</v>
      </c>
      <c r="D104" s="6">
        <v>0.84210526315789469</v>
      </c>
      <c r="E104" s="6">
        <f t="shared" si="8"/>
        <v>-5.6842105263157999E-2</v>
      </c>
    </row>
    <row r="105" spans="2:5" ht="20.100000000000001" customHeight="1" thickBot="1" x14ac:dyDescent="0.25">
      <c r="B105" s="4" t="s">
        <v>40</v>
      </c>
      <c r="C105" s="6">
        <v>0.97222222222222221</v>
      </c>
      <c r="D105" s="6">
        <v>0.91891891891891897</v>
      </c>
      <c r="E105" s="6">
        <f t="shared" si="8"/>
        <v>-5.4826254826254764E-2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120</v>
      </c>
      <c r="D112" s="5">
        <v>171</v>
      </c>
      <c r="E112" s="6">
        <f>IF(C112&gt;0,(D112-C112)/C112,"-")</f>
        <v>0.42499999999999999</v>
      </c>
    </row>
    <row r="113" spans="2:14" ht="15" thickBot="1" x14ac:dyDescent="0.25">
      <c r="B113" s="4" t="s">
        <v>56</v>
      </c>
      <c r="C113" s="5">
        <v>84</v>
      </c>
      <c r="D113" s="5">
        <v>124</v>
      </c>
      <c r="E113" s="6">
        <f t="shared" ref="E113:E114" si="9">IF(C113&gt;0,(D113-C113)/C113,"-")</f>
        <v>0.47619047619047616</v>
      </c>
    </row>
    <row r="114" spans="2:14" ht="15" thickBot="1" x14ac:dyDescent="0.25">
      <c r="B114" s="4" t="s">
        <v>57</v>
      </c>
      <c r="C114" s="5">
        <v>36</v>
      </c>
      <c r="D114" s="5">
        <v>47</v>
      </c>
      <c r="E114" s="6">
        <f t="shared" si="9"/>
        <v>0.30555555555555558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1</v>
      </c>
      <c r="D132" s="10">
        <v>0</v>
      </c>
      <c r="E132" s="10">
        <v>0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>
        <f t="shared" si="11"/>
        <v>-1</v>
      </c>
      <c r="L132" s="6" t="str">
        <f t="shared" si="10"/>
        <v>-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2</v>
      </c>
      <c r="D133" s="10">
        <v>0</v>
      </c>
      <c r="E133" s="10">
        <v>0</v>
      </c>
      <c r="F133" s="10">
        <v>2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-0.5</v>
      </c>
      <c r="L133" s="6" t="str">
        <f t="shared" si="10"/>
        <v>-</v>
      </c>
      <c r="M133" s="6" t="str">
        <f t="shared" si="10"/>
        <v>-</v>
      </c>
      <c r="N133" s="6">
        <f t="shared" si="10"/>
        <v>-0.5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</v>
      </c>
      <c r="D143" s="10">
        <v>0</v>
      </c>
      <c r="E143" s="10">
        <v>0</v>
      </c>
      <c r="F143" s="10">
        <v>1</v>
      </c>
      <c r="G143" s="10">
        <v>0</v>
      </c>
      <c r="H143" s="10">
        <v>0</v>
      </c>
      <c r="I143" s="10">
        <v>1</v>
      </c>
      <c r="J143" s="10">
        <v>1</v>
      </c>
      <c r="K143" s="6">
        <f>IF(C143=0,"-",(G143-C143)/C143)</f>
        <v>-1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0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12</v>
      </c>
      <c r="D145" s="10">
        <v>0</v>
      </c>
      <c r="E145" s="10">
        <v>0</v>
      </c>
      <c r="F145" s="10">
        <v>12</v>
      </c>
      <c r="G145" s="10">
        <v>9</v>
      </c>
      <c r="H145" s="10">
        <v>0</v>
      </c>
      <c r="I145" s="10">
        <v>2</v>
      </c>
      <c r="J145" s="10">
        <v>11</v>
      </c>
      <c r="K145" s="6">
        <f t="shared" si="16"/>
        <v>-0.25</v>
      </c>
      <c r="L145" s="6" t="str">
        <f t="shared" si="15"/>
        <v>-</v>
      </c>
      <c r="M145" s="6" t="str">
        <f t="shared" si="15"/>
        <v>-</v>
      </c>
      <c r="N145" s="6">
        <f t="shared" si="15"/>
        <v>-8.3333333333333329E-2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0</v>
      </c>
      <c r="F146" s="10">
        <v>3</v>
      </c>
      <c r="G146" s="10">
        <v>1</v>
      </c>
      <c r="H146" s="10">
        <v>0</v>
      </c>
      <c r="I146" s="10">
        <v>0</v>
      </c>
      <c r="J146" s="10">
        <v>1</v>
      </c>
      <c r="K146" s="6">
        <f t="shared" si="16"/>
        <v>-0.66666666666666663</v>
      </c>
      <c r="L146" s="6" t="str">
        <f t="shared" si="15"/>
        <v>-</v>
      </c>
      <c r="M146" s="6" t="str">
        <f t="shared" si="15"/>
        <v>-</v>
      </c>
      <c r="N146" s="6">
        <f t="shared" si="15"/>
        <v>-0.66666666666666663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16</v>
      </c>
      <c r="D148" s="10">
        <v>0</v>
      </c>
      <c r="E148" s="10">
        <v>0</v>
      </c>
      <c r="F148" s="10">
        <v>16</v>
      </c>
      <c r="G148" s="10">
        <v>10</v>
      </c>
      <c r="H148" s="10">
        <v>0</v>
      </c>
      <c r="I148" s="10">
        <v>3</v>
      </c>
      <c r="J148" s="10">
        <v>13</v>
      </c>
      <c r="K148" s="6">
        <f t="shared" ref="K148" si="17">IF(C148=0,"-",(G148-C148)/C148)</f>
        <v>-0.375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-0.1875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7.6923076923076927E-2</v>
      </c>
      <c r="D149" s="6" t="str">
        <f t="shared" si="21"/>
        <v>-</v>
      </c>
      <c r="E149" s="6" t="str">
        <f t="shared" si="21"/>
        <v>-</v>
      </c>
      <c r="F149" s="6">
        <f t="shared" si="21"/>
        <v>7.6923076923076927E-2</v>
      </c>
      <c r="G149" s="6" t="str">
        <f t="shared" si="21"/>
        <v>-</v>
      </c>
      <c r="H149" s="6" t="str">
        <f t="shared" si="21"/>
        <v>-</v>
      </c>
      <c r="I149" s="6">
        <f t="shared" si="21"/>
        <v>0.33333333333333331</v>
      </c>
      <c r="J149" s="6">
        <f t="shared" si="21"/>
        <v>8.3333333333333329E-2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8.3333333333333218E-2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15</v>
      </c>
      <c r="D157" s="19">
        <v>10</v>
      </c>
      <c r="E157" s="18">
        <f>IF(C157=0,"-",(D157-C157)/C157)</f>
        <v>-0.33333333333333331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0.9375</v>
      </c>
      <c r="D160" s="18">
        <f>IF(D157=0,"-",D157/(D157+D158+D159))</f>
        <v>1</v>
      </c>
      <c r="E160" s="18">
        <f>IF(OR(C160="-",D160="-"),"-",(D160-C160)/C160)</f>
        <v>6.6666666666666666E-2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1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1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2</v>
      </c>
      <c r="E178" s="6">
        <f>IF(C178=0,"-",(D178-C178)/C178)</f>
        <v>0</v>
      </c>
      <c r="H178" s="13"/>
    </row>
    <row r="179" spans="2:8" ht="15" thickBot="1" x14ac:dyDescent="0.25">
      <c r="B179" s="4" t="s">
        <v>43</v>
      </c>
      <c r="C179" s="5">
        <v>2</v>
      </c>
      <c r="D179" s="5">
        <v>2</v>
      </c>
      <c r="E179" s="6">
        <f t="shared" ref="E179:E185" si="26">IF(C179=0,"-",(D179-C179)/C179)</f>
        <v>0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15</v>
      </c>
      <c r="D182" s="5">
        <v>16</v>
      </c>
      <c r="E182" s="6">
        <f t="shared" si="26"/>
        <v>6.6666666666666666E-2</v>
      </c>
      <c r="H182" s="13"/>
    </row>
    <row r="183" spans="2:8" ht="15" thickBot="1" x14ac:dyDescent="0.25">
      <c r="B183" s="4" t="s">
        <v>47</v>
      </c>
      <c r="C183" s="5">
        <v>15</v>
      </c>
      <c r="D183" s="5">
        <v>13</v>
      </c>
      <c r="E183" s="6">
        <f t="shared" si="26"/>
        <v>-0.13333333333333333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3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2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2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2</v>
      </c>
      <c r="D200" s="5">
        <v>2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2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2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5</v>
      </c>
      <c r="D221" s="5">
        <v>2</v>
      </c>
      <c r="E221" s="6">
        <f t="shared" ref="E221:E223" si="30">IF(C221=0,"-",(D221-C221)/C221)</f>
        <v>-0.6</v>
      </c>
    </row>
    <row r="222" spans="2:5" ht="15" thickBot="1" x14ac:dyDescent="0.25">
      <c r="B222" s="16" t="s">
        <v>92</v>
      </c>
      <c r="C222" s="5">
        <v>2</v>
      </c>
      <c r="D222" s="5">
        <v>6</v>
      </c>
      <c r="E222" s="6">
        <f t="shared" si="30"/>
        <v>2</v>
      </c>
    </row>
    <row r="223" spans="2:5" ht="15" thickBot="1" x14ac:dyDescent="0.25">
      <c r="B223" s="16" t="s">
        <v>93</v>
      </c>
      <c r="C223" s="5">
        <v>11</v>
      </c>
      <c r="D223" s="5">
        <v>8</v>
      </c>
      <c r="E223" s="6">
        <f t="shared" si="30"/>
        <v>-0.27272727272727271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1887</v>
      </c>
      <c r="D14" s="5">
        <v>1906</v>
      </c>
      <c r="E14" s="6">
        <f>IF(C14&gt;0,(D14-C14)/C14)</f>
        <v>1.0068892421833599E-2</v>
      </c>
    </row>
    <row r="15" spans="1:5" ht="20.100000000000001" customHeight="1" thickBot="1" x14ac:dyDescent="0.25">
      <c r="B15" s="4" t="s">
        <v>17</v>
      </c>
      <c r="C15" s="5">
        <v>1687</v>
      </c>
      <c r="D15" s="5">
        <v>1741</v>
      </c>
      <c r="E15" s="6">
        <f t="shared" ref="E15:E25" si="0">IF(C15&gt;0,(D15-C15)/C15)</f>
        <v>3.2009484291641965E-2</v>
      </c>
    </row>
    <row r="16" spans="1:5" ht="20.100000000000001" customHeight="1" thickBot="1" x14ac:dyDescent="0.25">
      <c r="B16" s="4" t="s">
        <v>18</v>
      </c>
      <c r="C16" s="5">
        <v>1158</v>
      </c>
      <c r="D16" s="5">
        <v>1274</v>
      </c>
      <c r="E16" s="6">
        <f t="shared" si="0"/>
        <v>0.1001727115716753</v>
      </c>
    </row>
    <row r="17" spans="2:5" ht="20.100000000000001" customHeight="1" thickBot="1" x14ac:dyDescent="0.25">
      <c r="B17" s="4" t="s">
        <v>19</v>
      </c>
      <c r="C17" s="5">
        <v>529</v>
      </c>
      <c r="D17" s="5">
        <v>467</v>
      </c>
      <c r="E17" s="6">
        <f t="shared" si="0"/>
        <v>-0.11720226843100189</v>
      </c>
    </row>
    <row r="18" spans="2:5" ht="20.100000000000001" customHeight="1" thickBot="1" x14ac:dyDescent="0.25">
      <c r="B18" s="4" t="s">
        <v>100</v>
      </c>
      <c r="C18" s="5">
        <v>3</v>
      </c>
      <c r="D18" s="5">
        <v>7</v>
      </c>
      <c r="E18" s="6">
        <f>IF(C18=0,"-",(D18-C18)/C18)</f>
        <v>1.3333333333333333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0.31357439241256668</v>
      </c>
      <c r="D20" s="6">
        <f>D17/D15</f>
        <v>0.2682366456059736</v>
      </c>
      <c r="E20" s="6">
        <f t="shared" si="0"/>
        <v>-0.14458370295410686</v>
      </c>
    </row>
    <row r="21" spans="2:5" ht="30" customHeight="1" thickBot="1" x14ac:dyDescent="0.25">
      <c r="B21" s="4" t="s">
        <v>23</v>
      </c>
      <c r="C21" s="5">
        <v>71</v>
      </c>
      <c r="D21" s="5">
        <v>83</v>
      </c>
      <c r="E21" s="6">
        <f t="shared" si="0"/>
        <v>0.16901408450704225</v>
      </c>
    </row>
    <row r="22" spans="2:5" ht="20.100000000000001" customHeight="1" thickBot="1" x14ac:dyDescent="0.25">
      <c r="B22" s="4" t="s">
        <v>24</v>
      </c>
      <c r="C22" s="5">
        <v>49</v>
      </c>
      <c r="D22" s="5">
        <v>65</v>
      </c>
      <c r="E22" s="6">
        <f t="shared" si="0"/>
        <v>0.32653061224489793</v>
      </c>
    </row>
    <row r="23" spans="2:5" ht="20.100000000000001" customHeight="1" thickBot="1" x14ac:dyDescent="0.25">
      <c r="B23" s="4" t="s">
        <v>25</v>
      </c>
      <c r="C23" s="5">
        <v>22</v>
      </c>
      <c r="D23" s="5">
        <v>18</v>
      </c>
      <c r="E23" s="6">
        <f t="shared" si="0"/>
        <v>-0.18181818181818182</v>
      </c>
    </row>
    <row r="24" spans="2:5" ht="20.100000000000001" customHeight="1" thickBot="1" x14ac:dyDescent="0.25">
      <c r="B24" s="4" t="s">
        <v>21</v>
      </c>
      <c r="C24" s="6">
        <f>C23/C21</f>
        <v>0.30985915492957744</v>
      </c>
      <c r="D24" s="6">
        <f t="shared" ref="D24" si="1">D23/D21</f>
        <v>0.21686746987951808</v>
      </c>
      <c r="E24" s="6">
        <f t="shared" si="0"/>
        <v>-0.30010952902519161</v>
      </c>
    </row>
    <row r="25" spans="2:5" ht="20.100000000000001" customHeight="1" thickBot="1" x14ac:dyDescent="0.25">
      <c r="B25" s="7" t="s">
        <v>26</v>
      </c>
      <c r="C25" s="6">
        <v>0.11982265962267583</v>
      </c>
      <c r="D25" s="6">
        <v>0.12365812116365062</v>
      </c>
      <c r="E25" s="6">
        <f t="shared" si="0"/>
        <v>3.2009484291641861E-2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457</v>
      </c>
      <c r="D34" s="5">
        <v>368</v>
      </c>
      <c r="E34" s="6">
        <f>IF(C34&gt;0,(D34-C34)/C34,"-")</f>
        <v>-0.19474835886214442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297</v>
      </c>
      <c r="D36" s="5">
        <v>240</v>
      </c>
      <c r="E36" s="6">
        <f t="shared" si="2"/>
        <v>-0.19191919191919191</v>
      </c>
    </row>
    <row r="37" spans="2:5" ht="20.100000000000001" customHeight="1" thickBot="1" x14ac:dyDescent="0.25">
      <c r="B37" s="4" t="s">
        <v>30</v>
      </c>
      <c r="C37" s="5">
        <v>160</v>
      </c>
      <c r="D37" s="5">
        <v>116</v>
      </c>
      <c r="E37" s="6">
        <f t="shared" si="2"/>
        <v>-0.27500000000000002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282</v>
      </c>
      <c r="D44" s="5">
        <v>320</v>
      </c>
      <c r="E44" s="6">
        <f>IF(C44&gt;0,(D44-C44)/C44,"-")</f>
        <v>0.13475177304964539</v>
      </c>
    </row>
    <row r="45" spans="2:5" ht="20.100000000000001" customHeight="1" thickBot="1" x14ac:dyDescent="0.25">
      <c r="B45" s="4" t="s">
        <v>34</v>
      </c>
      <c r="C45" s="5">
        <v>35</v>
      </c>
      <c r="D45" s="5">
        <v>24</v>
      </c>
      <c r="E45" s="6">
        <f t="shared" ref="E45:E51" si="3">IF(C45&gt;0,(D45-C45)/C45,"-")</f>
        <v>-0.31428571428571428</v>
      </c>
    </row>
    <row r="46" spans="2:5" ht="20.100000000000001" customHeight="1" thickBot="1" x14ac:dyDescent="0.25">
      <c r="B46" s="4" t="s">
        <v>31</v>
      </c>
      <c r="C46" s="5">
        <v>14</v>
      </c>
      <c r="D46" s="5">
        <v>8</v>
      </c>
      <c r="E46" s="6">
        <f t="shared" si="3"/>
        <v>-0.42857142857142855</v>
      </c>
    </row>
    <row r="47" spans="2:5" ht="20.100000000000001" customHeight="1" thickBot="1" x14ac:dyDescent="0.25">
      <c r="B47" s="4" t="s">
        <v>32</v>
      </c>
      <c r="C47" s="5">
        <v>814</v>
      </c>
      <c r="D47" s="5">
        <v>754</v>
      </c>
      <c r="E47" s="6">
        <f t="shared" si="3"/>
        <v>-7.3710073710073709E-2</v>
      </c>
    </row>
    <row r="48" spans="2:5" ht="20.100000000000001" customHeight="1" thickBot="1" x14ac:dyDescent="0.25">
      <c r="B48" s="4" t="s">
        <v>35</v>
      </c>
      <c r="C48" s="5">
        <v>385</v>
      </c>
      <c r="D48" s="5">
        <v>401</v>
      </c>
      <c r="E48" s="6">
        <f t="shared" si="3"/>
        <v>4.1558441558441558E-2</v>
      </c>
    </row>
    <row r="49" spans="2:5" ht="20.100000000000001" customHeight="1" thickBot="1" x14ac:dyDescent="0.25">
      <c r="B49" s="4" t="s">
        <v>67</v>
      </c>
      <c r="C49" s="5">
        <v>144</v>
      </c>
      <c r="D49" s="5">
        <v>354</v>
      </c>
      <c r="E49" s="6">
        <f t="shared" si="3"/>
        <v>1.4583333333333333</v>
      </c>
    </row>
    <row r="50" spans="2:5" ht="20.100000000000001" customHeight="1" collapsed="1" thickBot="1" x14ac:dyDescent="0.25">
      <c r="B50" s="4" t="s">
        <v>36</v>
      </c>
      <c r="C50" s="6">
        <f>C44/(C44+C45)</f>
        <v>0.88958990536277605</v>
      </c>
      <c r="D50" s="6">
        <f>D44/(D44+D45)</f>
        <v>0.93023255813953487</v>
      </c>
      <c r="E50" s="6">
        <f t="shared" si="3"/>
        <v>4.5686953653306904E-2</v>
      </c>
    </row>
    <row r="51" spans="2:5" ht="20.100000000000001" customHeight="1" thickBot="1" x14ac:dyDescent="0.25">
      <c r="B51" s="4" t="s">
        <v>37</v>
      </c>
      <c r="C51" s="6">
        <f>C47/(C46+C47)</f>
        <v>0.98309178743961356</v>
      </c>
      <c r="D51" s="6">
        <f t="shared" ref="D51" si="4">D47/(D46+D47)</f>
        <v>0.98950131233595795</v>
      </c>
      <c r="E51" s="6">
        <f t="shared" si="3"/>
        <v>6.5197624252741433E-3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317</v>
      </c>
      <c r="D58" s="5">
        <v>344</v>
      </c>
      <c r="E58" s="6">
        <f>IF(C58&gt;0,(D58-C58)/C58,"-")</f>
        <v>8.5173501577287064E-2</v>
      </c>
    </row>
    <row r="59" spans="2:5" ht="20.100000000000001" customHeight="1" thickBot="1" x14ac:dyDescent="0.25">
      <c r="B59" s="4" t="s">
        <v>41</v>
      </c>
      <c r="C59" s="5">
        <v>200</v>
      </c>
      <c r="D59" s="5">
        <v>242</v>
      </c>
      <c r="E59" s="6">
        <f t="shared" ref="E59:E63" si="5">IF(C59&gt;0,(D59-C59)/C59,"-")</f>
        <v>0.21</v>
      </c>
    </row>
    <row r="60" spans="2:5" ht="20.100000000000001" customHeight="1" thickBot="1" x14ac:dyDescent="0.25">
      <c r="B60" s="4" t="s">
        <v>42</v>
      </c>
      <c r="C60" s="5">
        <v>82</v>
      </c>
      <c r="D60" s="5">
        <v>78</v>
      </c>
      <c r="E60" s="6">
        <f t="shared" si="5"/>
        <v>-4.878048780487805E-2</v>
      </c>
    </row>
    <row r="61" spans="2:5" ht="20.100000000000001" customHeight="1" collapsed="1" thickBot="1" x14ac:dyDescent="0.25">
      <c r="B61" s="4" t="s">
        <v>98</v>
      </c>
      <c r="C61" s="6">
        <f>(C59+C60)/C58</f>
        <v>0.88958990536277605</v>
      </c>
      <c r="D61" s="6">
        <f>(D59+D60)/D58</f>
        <v>0.93023255813953487</v>
      </c>
      <c r="E61" s="6">
        <f t="shared" si="5"/>
        <v>4.5686953653306904E-2</v>
      </c>
    </row>
    <row r="62" spans="2:5" ht="20.100000000000001" customHeight="1" thickBot="1" x14ac:dyDescent="0.25">
      <c r="B62" s="4" t="s">
        <v>39</v>
      </c>
      <c r="C62" s="6">
        <v>0.86580086580086579</v>
      </c>
      <c r="D62" s="6">
        <v>0.91666666666666663</v>
      </c>
      <c r="E62" s="6">
        <f t="shared" si="5"/>
        <v>5.8749999999999969E-2</v>
      </c>
    </row>
    <row r="63" spans="2:5" ht="20.100000000000001" customHeight="1" thickBot="1" x14ac:dyDescent="0.25">
      <c r="B63" s="4" t="s">
        <v>40</v>
      </c>
      <c r="C63" s="6">
        <v>0.95348837209302328</v>
      </c>
      <c r="D63" s="6">
        <v>0.97499999999999998</v>
      </c>
      <c r="E63" s="6">
        <f t="shared" si="5"/>
        <v>2.2560975609756045E-2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2119</v>
      </c>
      <c r="D70" s="5">
        <v>2011</v>
      </c>
      <c r="E70" s="6">
        <f>IF(C70&gt;0,(D70-C70)/C70,"-")</f>
        <v>-5.0967437470504952E-2</v>
      </c>
    </row>
    <row r="71" spans="2:5" ht="20.100000000000001" customHeight="1" thickBot="1" x14ac:dyDescent="0.25">
      <c r="B71" s="4" t="s">
        <v>45</v>
      </c>
      <c r="C71" s="5">
        <v>560</v>
      </c>
      <c r="D71" s="5">
        <v>619</v>
      </c>
      <c r="E71" s="6">
        <f t="shared" ref="E71:E77" si="6">IF(C71&gt;0,(D71-C71)/C71,"-")</f>
        <v>0.10535714285714286</v>
      </c>
    </row>
    <row r="72" spans="2:5" ht="20.100000000000001" customHeight="1" thickBot="1" x14ac:dyDescent="0.25">
      <c r="B72" s="4" t="s">
        <v>43</v>
      </c>
      <c r="C72" s="5">
        <v>6</v>
      </c>
      <c r="D72" s="5">
        <v>5</v>
      </c>
      <c r="E72" s="6">
        <f t="shared" si="6"/>
        <v>-0.16666666666666666</v>
      </c>
    </row>
    <row r="73" spans="2:5" ht="20.100000000000001" customHeight="1" thickBot="1" x14ac:dyDescent="0.25">
      <c r="B73" s="4" t="s">
        <v>46</v>
      </c>
      <c r="C73" s="5">
        <v>1076</v>
      </c>
      <c r="D73" s="5">
        <v>965</v>
      </c>
      <c r="E73" s="6">
        <f t="shared" si="6"/>
        <v>-0.10315985130111524</v>
      </c>
    </row>
    <row r="74" spans="2:5" ht="20.100000000000001" customHeight="1" thickBot="1" x14ac:dyDescent="0.25">
      <c r="B74" s="4" t="s">
        <v>47</v>
      </c>
      <c r="C74" s="5">
        <v>389</v>
      </c>
      <c r="D74" s="5">
        <v>347</v>
      </c>
      <c r="E74" s="6">
        <f t="shared" si="6"/>
        <v>-0.10796915167095116</v>
      </c>
    </row>
    <row r="75" spans="2:5" ht="20.100000000000001" customHeight="1" thickBot="1" x14ac:dyDescent="0.25">
      <c r="B75" s="4" t="s">
        <v>48</v>
      </c>
      <c r="C75" s="5">
        <v>85</v>
      </c>
      <c r="D75" s="5">
        <v>73</v>
      </c>
      <c r="E75" s="6">
        <f t="shared" si="6"/>
        <v>-0.14117647058823529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3</v>
      </c>
      <c r="D77" s="5">
        <v>2</v>
      </c>
      <c r="E77" s="6">
        <f t="shared" si="6"/>
        <v>-0.33333333333333331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206</v>
      </c>
      <c r="D90" s="5">
        <v>192</v>
      </c>
      <c r="E90" s="6">
        <f>IF(C90&gt;0,(D90-C90)/C90,"-")</f>
        <v>-6.7961165048543687E-2</v>
      </c>
    </row>
    <row r="91" spans="2:5" ht="29.25" thickBot="1" x14ac:dyDescent="0.25">
      <c r="B91" s="4" t="s">
        <v>52</v>
      </c>
      <c r="C91" s="5">
        <v>114</v>
      </c>
      <c r="D91" s="5">
        <v>82</v>
      </c>
      <c r="E91" s="6">
        <f t="shared" ref="E91:E93" si="7">IF(C91&gt;0,(D91-C91)/C91,"-")</f>
        <v>-0.2807017543859649</v>
      </c>
    </row>
    <row r="92" spans="2:5" ht="29.25" customHeight="1" thickBot="1" x14ac:dyDescent="0.25">
      <c r="B92" s="4" t="s">
        <v>53</v>
      </c>
      <c r="C92" s="5">
        <v>79</v>
      </c>
      <c r="D92" s="5">
        <v>74</v>
      </c>
      <c r="E92" s="6">
        <f t="shared" si="7"/>
        <v>-6.3291139240506333E-2</v>
      </c>
    </row>
    <row r="93" spans="2:5" ht="29.25" customHeight="1" thickBot="1" x14ac:dyDescent="0.25">
      <c r="B93" s="4" t="s">
        <v>54</v>
      </c>
      <c r="C93" s="6">
        <f>(C90+C91)/(C90+C91+C92)</f>
        <v>0.80200501253132828</v>
      </c>
      <c r="D93" s="6">
        <f>(D90+D91)/(D90+D91+D92)</f>
        <v>0.78735632183908044</v>
      </c>
      <c r="E93" s="6">
        <f t="shared" si="7"/>
        <v>-1.8265086206896521E-2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404</v>
      </c>
      <c r="D100" s="5">
        <v>348</v>
      </c>
      <c r="E100" s="6">
        <f>IF(C100&gt;0,(D100-C100)/C100,"-")</f>
        <v>-0.13861386138613863</v>
      </c>
    </row>
    <row r="101" spans="2:5" ht="20.100000000000001" customHeight="1" thickBot="1" x14ac:dyDescent="0.25">
      <c r="B101" s="4" t="s">
        <v>41</v>
      </c>
      <c r="C101" s="5">
        <v>258</v>
      </c>
      <c r="D101" s="5">
        <v>201</v>
      </c>
      <c r="E101" s="6">
        <f t="shared" ref="E101:E105" si="8">IF(C101&gt;0,(D101-C101)/C101,"-")</f>
        <v>-0.22093023255813954</v>
      </c>
    </row>
    <row r="102" spans="2:5" ht="20.100000000000001" customHeight="1" thickBot="1" x14ac:dyDescent="0.25">
      <c r="B102" s="4" t="s">
        <v>42</v>
      </c>
      <c r="C102" s="5">
        <v>67</v>
      </c>
      <c r="D102" s="5">
        <v>73</v>
      </c>
      <c r="E102" s="6">
        <f t="shared" si="8"/>
        <v>8.9552238805970144E-2</v>
      </c>
    </row>
    <row r="103" spans="2:5" ht="20.100000000000001" customHeight="1" thickBot="1" x14ac:dyDescent="0.25">
      <c r="B103" s="4" t="s">
        <v>98</v>
      </c>
      <c r="C103" s="6">
        <f>(C101+C102)/C100</f>
        <v>0.8044554455445545</v>
      </c>
      <c r="D103" s="6">
        <f>(D101+D102)/D100</f>
        <v>0.78735632183908044</v>
      </c>
      <c r="E103" s="6">
        <f t="shared" si="8"/>
        <v>-2.1255526083112371E-2</v>
      </c>
    </row>
    <row r="104" spans="2:5" ht="20.100000000000001" customHeight="1" thickBot="1" x14ac:dyDescent="0.25">
      <c r="B104" s="4" t="s">
        <v>39</v>
      </c>
      <c r="C104" s="6">
        <v>0.80373831775700932</v>
      </c>
      <c r="D104" s="6">
        <v>0.76425855513307983</v>
      </c>
      <c r="E104" s="6">
        <f t="shared" si="8"/>
        <v>-4.9120169776284368E-2</v>
      </c>
    </row>
    <row r="105" spans="2:5" ht="20.100000000000001" customHeight="1" thickBot="1" x14ac:dyDescent="0.25">
      <c r="B105" s="4" t="s">
        <v>40</v>
      </c>
      <c r="C105" s="6">
        <v>0.80722891566265065</v>
      </c>
      <c r="D105" s="6">
        <v>0.85882352941176465</v>
      </c>
      <c r="E105" s="6">
        <f t="shared" si="8"/>
        <v>6.3915715539947196E-2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385</v>
      </c>
      <c r="D112" s="5">
        <v>348</v>
      </c>
      <c r="E112" s="6">
        <f>IF(C112&gt;0,(D112-C112)/C112,"-")</f>
        <v>-9.6103896103896108E-2</v>
      </c>
    </row>
    <row r="113" spans="2:14" ht="15" thickBot="1" x14ac:dyDescent="0.25">
      <c r="B113" s="4" t="s">
        <v>56</v>
      </c>
      <c r="C113" s="5">
        <v>275</v>
      </c>
      <c r="D113" s="5">
        <v>232</v>
      </c>
      <c r="E113" s="6">
        <f t="shared" ref="E113:E114" si="9">IF(C113&gt;0,(D113-C113)/C113,"-")</f>
        <v>-0.15636363636363637</v>
      </c>
    </row>
    <row r="114" spans="2:14" ht="15" thickBot="1" x14ac:dyDescent="0.25">
      <c r="B114" s="4" t="s">
        <v>57</v>
      </c>
      <c r="C114" s="5">
        <v>110</v>
      </c>
      <c r="D114" s="5">
        <v>116</v>
      </c>
      <c r="E114" s="6">
        <f t="shared" si="9"/>
        <v>5.4545454545454543E-2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6</v>
      </c>
      <c r="D128" s="10">
        <v>1</v>
      </c>
      <c r="E128" s="10">
        <v>0</v>
      </c>
      <c r="F128" s="10">
        <v>7</v>
      </c>
      <c r="G128" s="10">
        <v>2</v>
      </c>
      <c r="H128" s="10">
        <v>1</v>
      </c>
      <c r="I128" s="10">
        <v>1</v>
      </c>
      <c r="J128" s="10">
        <v>4</v>
      </c>
      <c r="K128" s="6">
        <f>IF(C128=0,"-",(G128-C128)/C128)</f>
        <v>-0.66666666666666663</v>
      </c>
      <c r="L128" s="6">
        <f t="shared" ref="L128:N133" si="10">IF(D128=0,"-",(H128-D128)/D128)</f>
        <v>0</v>
      </c>
      <c r="M128" s="6" t="str">
        <f t="shared" si="10"/>
        <v>-</v>
      </c>
      <c r="N128" s="6">
        <f t="shared" si="10"/>
        <v>-0.42857142857142855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2</v>
      </c>
      <c r="H129" s="10">
        <v>0</v>
      </c>
      <c r="I129" s="10">
        <v>0</v>
      </c>
      <c r="J129" s="10">
        <v>2</v>
      </c>
      <c r="K129" s="6">
        <f t="shared" ref="K129:K133" si="11">IF(C129=0,"-",(G129-C129)/C129)</f>
        <v>1</v>
      </c>
      <c r="L129" s="6" t="str">
        <f t="shared" si="10"/>
        <v>-</v>
      </c>
      <c r="M129" s="6" t="str">
        <f t="shared" si="10"/>
        <v>-</v>
      </c>
      <c r="N129" s="6">
        <f t="shared" si="10"/>
        <v>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7</v>
      </c>
      <c r="D133" s="10">
        <v>1</v>
      </c>
      <c r="E133" s="10">
        <v>0</v>
      </c>
      <c r="F133" s="10">
        <v>8</v>
      </c>
      <c r="G133" s="10">
        <v>4</v>
      </c>
      <c r="H133" s="10">
        <v>1</v>
      </c>
      <c r="I133" s="10">
        <v>1</v>
      </c>
      <c r="J133" s="10">
        <v>6</v>
      </c>
      <c r="K133" s="6">
        <f t="shared" si="11"/>
        <v>-0.42857142857142855</v>
      </c>
      <c r="L133" s="6">
        <f t="shared" si="10"/>
        <v>0</v>
      </c>
      <c r="M133" s="6" t="str">
        <f t="shared" si="10"/>
        <v>-</v>
      </c>
      <c r="N133" s="6">
        <f t="shared" si="10"/>
        <v>-0.25</v>
      </c>
    </row>
    <row r="134" spans="2:14" ht="15" thickBot="1" x14ac:dyDescent="0.25">
      <c r="B134" s="4" t="s">
        <v>36</v>
      </c>
      <c r="C134" s="6">
        <f>IF(C128=0,"-",C128/(C128+C129))</f>
        <v>0.8571428571428571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0.875</v>
      </c>
      <c r="G134" s="6">
        <f t="shared" si="12"/>
        <v>0.5</v>
      </c>
      <c r="H134" s="6">
        <f t="shared" si="12"/>
        <v>1</v>
      </c>
      <c r="I134" s="6">
        <f t="shared" si="12"/>
        <v>1</v>
      </c>
      <c r="J134" s="6">
        <f t="shared" si="12"/>
        <v>0.66666666666666663</v>
      </c>
      <c r="K134" s="6">
        <f>IF(OR(C134="-",G134="-"),"-",(G134-C134)/C134)</f>
        <v>-0.41666666666666663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-0.23809523809523814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8</v>
      </c>
      <c r="D143" s="10">
        <v>0</v>
      </c>
      <c r="E143" s="10">
        <v>3</v>
      </c>
      <c r="F143" s="10">
        <v>11</v>
      </c>
      <c r="G143" s="10">
        <v>6</v>
      </c>
      <c r="H143" s="10">
        <v>0</v>
      </c>
      <c r="I143" s="10">
        <v>0</v>
      </c>
      <c r="J143" s="10">
        <v>6</v>
      </c>
      <c r="K143" s="6">
        <f>IF(C143=0,"-",(G143-C143)/C143)</f>
        <v>-0.25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-0.45454545454545453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2</v>
      </c>
      <c r="H144" s="10">
        <v>0</v>
      </c>
      <c r="I144" s="10">
        <v>1</v>
      </c>
      <c r="J144" s="10">
        <v>3</v>
      </c>
      <c r="K144" s="6">
        <f t="shared" ref="K144:K147" si="16">IF(C144=0,"-",(G144-C144)/C144)</f>
        <v>0</v>
      </c>
      <c r="L144" s="6" t="str">
        <f t="shared" si="15"/>
        <v>-</v>
      </c>
      <c r="M144" s="6" t="str">
        <f t="shared" si="15"/>
        <v>-</v>
      </c>
      <c r="N144" s="6">
        <f t="shared" si="15"/>
        <v>0.5</v>
      </c>
    </row>
    <row r="145" spans="2:14" ht="15" thickBot="1" x14ac:dyDescent="0.25">
      <c r="B145" s="4" t="s">
        <v>73</v>
      </c>
      <c r="C145" s="10">
        <v>48</v>
      </c>
      <c r="D145" s="10">
        <v>0</v>
      </c>
      <c r="E145" s="10">
        <v>1</v>
      </c>
      <c r="F145" s="10">
        <v>49</v>
      </c>
      <c r="G145" s="10">
        <v>36</v>
      </c>
      <c r="H145" s="10">
        <v>0</v>
      </c>
      <c r="I145" s="10">
        <v>6</v>
      </c>
      <c r="J145" s="10">
        <v>42</v>
      </c>
      <c r="K145" s="6">
        <f t="shared" si="16"/>
        <v>-0.25</v>
      </c>
      <c r="L145" s="6" t="str">
        <f t="shared" si="15"/>
        <v>-</v>
      </c>
      <c r="M145" s="6">
        <f t="shared" si="15"/>
        <v>5</v>
      </c>
      <c r="N145" s="6">
        <f t="shared" si="15"/>
        <v>-0.14285714285714285</v>
      </c>
    </row>
    <row r="146" spans="2:14" ht="15" thickBot="1" x14ac:dyDescent="0.25">
      <c r="B146" s="4" t="s">
        <v>74</v>
      </c>
      <c r="C146" s="10">
        <v>11</v>
      </c>
      <c r="D146" s="10">
        <v>0</v>
      </c>
      <c r="E146" s="10">
        <v>4</v>
      </c>
      <c r="F146" s="10">
        <v>15</v>
      </c>
      <c r="G146" s="10">
        <v>12</v>
      </c>
      <c r="H146" s="10">
        <v>0</v>
      </c>
      <c r="I146" s="10">
        <v>0</v>
      </c>
      <c r="J146" s="10">
        <v>12</v>
      </c>
      <c r="K146" s="6">
        <f t="shared" si="16"/>
        <v>9.0909090909090912E-2</v>
      </c>
      <c r="L146" s="6" t="str">
        <f t="shared" si="15"/>
        <v>-</v>
      </c>
      <c r="M146" s="6">
        <f t="shared" si="15"/>
        <v>-1</v>
      </c>
      <c r="N146" s="6">
        <f t="shared" si="15"/>
        <v>-0.2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70</v>
      </c>
      <c r="D148" s="10">
        <v>0</v>
      </c>
      <c r="E148" s="10">
        <v>8</v>
      </c>
      <c r="F148" s="10">
        <v>78</v>
      </c>
      <c r="G148" s="10">
        <v>56</v>
      </c>
      <c r="H148" s="10">
        <v>0</v>
      </c>
      <c r="I148" s="10">
        <v>7</v>
      </c>
      <c r="J148" s="10">
        <v>63</v>
      </c>
      <c r="K148" s="6">
        <f t="shared" ref="K148" si="17">IF(C148=0,"-",(G148-C148)/C148)</f>
        <v>-0.2</v>
      </c>
      <c r="L148" s="6" t="str">
        <f t="shared" ref="L148" si="18">IF(D148=0,"-",(H148-D148)/D148)</f>
        <v>-</v>
      </c>
      <c r="M148" s="6">
        <f t="shared" ref="M148" si="19">IF(E148=0,"-",(I148-E148)/E148)</f>
        <v>-0.125</v>
      </c>
      <c r="N148" s="6">
        <f t="shared" ref="N148" si="20">IF(F148=0,"-",(J148-F148)/F148)</f>
        <v>-0.19230769230769232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0.14285714285714285</v>
      </c>
      <c r="D149" s="6" t="str">
        <f t="shared" si="21"/>
        <v>-</v>
      </c>
      <c r="E149" s="6">
        <f t="shared" si="21"/>
        <v>0.75</v>
      </c>
      <c r="F149" s="6">
        <f t="shared" si="21"/>
        <v>0.18333333333333332</v>
      </c>
      <c r="G149" s="6">
        <f t="shared" si="21"/>
        <v>0.14285714285714285</v>
      </c>
      <c r="H149" s="6" t="str">
        <f t="shared" si="21"/>
        <v>-</v>
      </c>
      <c r="I149" s="6" t="str">
        <f t="shared" si="21"/>
        <v>-</v>
      </c>
      <c r="J149" s="6">
        <f t="shared" si="21"/>
        <v>0.125</v>
      </c>
      <c r="K149" s="6">
        <f>IF(OR(C149="-",G149="-"),"-",(G149-C149)/C149)</f>
        <v>0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-0.31818181818181812</v>
      </c>
    </row>
    <row r="150" spans="2:14" ht="29.25" thickBot="1" x14ac:dyDescent="0.25">
      <c r="B150" s="7" t="s">
        <v>77</v>
      </c>
      <c r="C150" s="6">
        <f t="shared" si="21"/>
        <v>0.15384615384615385</v>
      </c>
      <c r="D150" s="6" t="str">
        <f t="shared" si="21"/>
        <v>-</v>
      </c>
      <c r="E150" s="6" t="str">
        <f t="shared" si="21"/>
        <v>-</v>
      </c>
      <c r="F150" s="6">
        <f t="shared" si="21"/>
        <v>0.11764705882352941</v>
      </c>
      <c r="G150" s="6">
        <f t="shared" si="21"/>
        <v>0.14285714285714285</v>
      </c>
      <c r="H150" s="6" t="str">
        <f t="shared" si="21"/>
        <v>-</v>
      </c>
      <c r="I150" s="6">
        <f t="shared" si="21"/>
        <v>1</v>
      </c>
      <c r="J150" s="6">
        <f t="shared" si="21"/>
        <v>0.2</v>
      </c>
      <c r="K150" s="6">
        <f>IF(OR(C150="-",G150="-"),"-",(G150-C150)/C150)</f>
        <v>-7.1428571428571536E-2</v>
      </c>
      <c r="L150" s="6" t="str">
        <f t="shared" si="22"/>
        <v>-</v>
      </c>
      <c r="M150" s="6" t="str">
        <f t="shared" si="22"/>
        <v>-</v>
      </c>
      <c r="N150" s="6">
        <f t="shared" si="22"/>
        <v>0.70000000000000007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58</v>
      </c>
      <c r="D157" s="19">
        <v>49</v>
      </c>
      <c r="E157" s="18">
        <f>IF(C157=0,"-",(D157-C157)/C157)</f>
        <v>-0.15517241379310345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11</v>
      </c>
      <c r="D158" s="19">
        <v>7</v>
      </c>
      <c r="E158" s="18">
        <f t="shared" ref="E158:E159" si="23">IF(C158=0,"-",(D158-C158)/C158)</f>
        <v>-0.36363636363636365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0.84057971014492749</v>
      </c>
      <c r="D160" s="18">
        <f>IF(D157=0,"-",D157/(D157+D158+D159))</f>
        <v>0.875</v>
      </c>
      <c r="E160" s="18">
        <f>IF(OR(C160="-",D160="-"),"-",(D160-C160)/C160)</f>
        <v>4.094827586206902E-2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8</v>
      </c>
      <c r="D166" s="5">
        <v>6</v>
      </c>
      <c r="E166" s="6">
        <f>IF(C166=0,"-",(D166-C166)/C166)</f>
        <v>-0.25</v>
      </c>
    </row>
    <row r="167" spans="2:14" ht="20.100000000000001" customHeight="1" thickBot="1" x14ac:dyDescent="0.25">
      <c r="B167" s="4" t="s">
        <v>41</v>
      </c>
      <c r="C167" s="5">
        <v>6</v>
      </c>
      <c r="D167" s="5">
        <v>3</v>
      </c>
      <c r="E167" s="6">
        <f t="shared" ref="E167:E168" si="24">IF(C167=0,"-",(D167-C167)/C167)</f>
        <v>-0.5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1</v>
      </c>
      <c r="E168" s="6">
        <f t="shared" si="24"/>
        <v>0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0.875</v>
      </c>
      <c r="D169" s="6">
        <f>IF(D166=0,"-",(D167+D168)/D166)</f>
        <v>0.66666666666666663</v>
      </c>
      <c r="E169" s="6">
        <f t="shared" ref="E169:E171" si="25">IF(OR(C169="-",D169="-"),"-",(D169-C169)/C169)</f>
        <v>-0.23809523809523814</v>
      </c>
    </row>
    <row r="170" spans="2:14" ht="20.100000000000001" customHeight="1" thickBot="1" x14ac:dyDescent="0.25">
      <c r="B170" s="4" t="s">
        <v>39</v>
      </c>
      <c r="C170" s="6">
        <v>0.8571428571428571</v>
      </c>
      <c r="D170" s="6">
        <v>0.6</v>
      </c>
      <c r="E170" s="6">
        <f t="shared" si="25"/>
        <v>-0.3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5</v>
      </c>
      <c r="D178" s="5">
        <v>9</v>
      </c>
      <c r="E178" s="6">
        <f>IF(C178=0,"-",(D178-C178)/C178)</f>
        <v>0.8</v>
      </c>
      <c r="H178" s="13"/>
    </row>
    <row r="179" spans="2:8" ht="15" thickBot="1" x14ac:dyDescent="0.25">
      <c r="B179" s="4" t="s">
        <v>43</v>
      </c>
      <c r="C179" s="5">
        <v>2</v>
      </c>
      <c r="D179" s="5">
        <v>6</v>
      </c>
      <c r="E179" s="6">
        <f t="shared" ref="E179:E185" si="26">IF(C179=0,"-",(D179-C179)/C179)</f>
        <v>2</v>
      </c>
      <c r="H179" s="13"/>
    </row>
    <row r="180" spans="2:8" ht="15" thickBot="1" x14ac:dyDescent="0.25">
      <c r="B180" s="4" t="s">
        <v>47</v>
      </c>
      <c r="C180" s="5">
        <v>3</v>
      </c>
      <c r="D180" s="5">
        <v>2</v>
      </c>
      <c r="E180" s="6">
        <f t="shared" si="26"/>
        <v>-0.33333333333333331</v>
      </c>
      <c r="H180" s="13"/>
    </row>
    <row r="181" spans="2:8" ht="15" thickBot="1" x14ac:dyDescent="0.25">
      <c r="B181" s="4" t="s">
        <v>78</v>
      </c>
      <c r="C181" s="5">
        <v>0</v>
      </c>
      <c r="D181" s="5">
        <v>1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90</v>
      </c>
      <c r="D182" s="5">
        <v>57</v>
      </c>
      <c r="E182" s="6">
        <f t="shared" si="26"/>
        <v>-0.36666666666666664</v>
      </c>
      <c r="H182" s="13"/>
    </row>
    <row r="183" spans="2:8" ht="15" thickBot="1" x14ac:dyDescent="0.25">
      <c r="B183" s="4" t="s">
        <v>47</v>
      </c>
      <c r="C183" s="5">
        <v>74</v>
      </c>
      <c r="D183" s="5">
        <v>50</v>
      </c>
      <c r="E183" s="6">
        <f t="shared" si="26"/>
        <v>-0.32432432432432434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16</v>
      </c>
      <c r="D185" s="5">
        <v>7</v>
      </c>
      <c r="E185" s="6">
        <f t="shared" si="26"/>
        <v>-0.5625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7</v>
      </c>
      <c r="E197" s="6">
        <f t="shared" ref="E197:E200" si="27">IF(C197=0,"-",(D197-C197)/C197)</f>
        <v>1.3333333333333333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3</v>
      </c>
      <c r="D199" s="5">
        <v>7</v>
      </c>
      <c r="E199" s="6">
        <f t="shared" si="27"/>
        <v>1.3333333333333333</v>
      </c>
    </row>
    <row r="200" spans="2:5" ht="15" thickBot="1" x14ac:dyDescent="0.25">
      <c r="B200" s="4" t="s">
        <v>85</v>
      </c>
      <c r="C200" s="5">
        <v>2</v>
      </c>
      <c r="D200" s="5">
        <v>7</v>
      </c>
      <c r="E200" s="6">
        <f t="shared" si="27"/>
        <v>2.5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7</v>
      </c>
      <c r="E208" s="6">
        <f t="shared" si="28"/>
        <v>1.3333333333333333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4</v>
      </c>
      <c r="E209" s="6">
        <f t="shared" si="28"/>
        <v>3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3</v>
      </c>
      <c r="E210" s="6">
        <f t="shared" si="28"/>
        <v>0.5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9</v>
      </c>
      <c r="D221" s="5">
        <v>2</v>
      </c>
      <c r="E221" s="6">
        <f t="shared" ref="E221:E223" si="30">IF(C221=0,"-",(D221-C221)/C221)</f>
        <v>-0.77777777777777779</v>
      </c>
    </row>
    <row r="222" spans="2:5" ht="15" thickBot="1" x14ac:dyDescent="0.25">
      <c r="B222" s="16" t="s">
        <v>92</v>
      </c>
      <c r="C222" s="5">
        <v>4</v>
      </c>
      <c r="D222" s="5">
        <v>11</v>
      </c>
      <c r="E222" s="6">
        <f t="shared" si="30"/>
        <v>1.75</v>
      </c>
    </row>
    <row r="223" spans="2:5" ht="15" thickBot="1" x14ac:dyDescent="0.25">
      <c r="B223" s="16" t="s">
        <v>93</v>
      </c>
      <c r="C223" s="5">
        <v>14</v>
      </c>
      <c r="D223" s="5">
        <v>7</v>
      </c>
      <c r="E223" s="6">
        <f t="shared" si="30"/>
        <v>-0.5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7576</v>
      </c>
      <c r="D14" s="5">
        <v>9365</v>
      </c>
      <c r="E14" s="6">
        <f>IF(C14&gt;0,(D14-C14)/C14)</f>
        <v>0.23614044350580782</v>
      </c>
    </row>
    <row r="15" spans="1:5" ht="20.100000000000001" customHeight="1" thickBot="1" x14ac:dyDescent="0.25">
      <c r="B15" s="4" t="s">
        <v>17</v>
      </c>
      <c r="C15" s="5">
        <v>6910</v>
      </c>
      <c r="D15" s="5">
        <v>7859</v>
      </c>
      <c r="E15" s="6">
        <f t="shared" ref="E15:E25" si="0">IF(C15&gt;0,(D15-C15)/C15)</f>
        <v>0.13733719247467438</v>
      </c>
    </row>
    <row r="16" spans="1:5" ht="20.100000000000001" customHeight="1" thickBot="1" x14ac:dyDescent="0.25">
      <c r="B16" s="4" t="s">
        <v>18</v>
      </c>
      <c r="C16" s="5">
        <v>3927</v>
      </c>
      <c r="D16" s="5">
        <v>4160</v>
      </c>
      <c r="E16" s="6">
        <f t="shared" si="0"/>
        <v>5.9332824038706392E-2</v>
      </c>
    </row>
    <row r="17" spans="2:5" ht="20.100000000000001" customHeight="1" thickBot="1" x14ac:dyDescent="0.25">
      <c r="B17" s="4" t="s">
        <v>19</v>
      </c>
      <c r="C17" s="5">
        <v>2983</v>
      </c>
      <c r="D17" s="5">
        <v>3699</v>
      </c>
      <c r="E17" s="6">
        <f t="shared" si="0"/>
        <v>0.24002681863895406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5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6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0.43169319826338642</v>
      </c>
      <c r="D20" s="6">
        <f>D17/D15</f>
        <v>0.47067056877465324</v>
      </c>
      <c r="E20" s="6">
        <f t="shared" si="0"/>
        <v>9.0289517342559064E-2</v>
      </c>
    </row>
    <row r="21" spans="2:5" ht="30" customHeight="1" thickBot="1" x14ac:dyDescent="0.25">
      <c r="B21" s="4" t="s">
        <v>23</v>
      </c>
      <c r="C21" s="5">
        <v>964</v>
      </c>
      <c r="D21" s="5">
        <v>957</v>
      </c>
      <c r="E21" s="6">
        <f t="shared" si="0"/>
        <v>-7.261410788381743E-3</v>
      </c>
    </row>
    <row r="22" spans="2:5" ht="20.100000000000001" customHeight="1" thickBot="1" x14ac:dyDescent="0.25">
      <c r="B22" s="4" t="s">
        <v>24</v>
      </c>
      <c r="C22" s="5">
        <v>507</v>
      </c>
      <c r="D22" s="5">
        <v>517</v>
      </c>
      <c r="E22" s="6">
        <f t="shared" si="0"/>
        <v>1.9723865877712032E-2</v>
      </c>
    </row>
    <row r="23" spans="2:5" ht="20.100000000000001" customHeight="1" thickBot="1" x14ac:dyDescent="0.25">
      <c r="B23" s="4" t="s">
        <v>25</v>
      </c>
      <c r="C23" s="5">
        <v>457</v>
      </c>
      <c r="D23" s="5">
        <v>440</v>
      </c>
      <c r="E23" s="6">
        <f t="shared" si="0"/>
        <v>-3.7199124726477024E-2</v>
      </c>
    </row>
    <row r="24" spans="2:5" ht="20.100000000000001" customHeight="1" thickBot="1" x14ac:dyDescent="0.25">
      <c r="B24" s="4" t="s">
        <v>21</v>
      </c>
      <c r="C24" s="6">
        <f>C23/C21</f>
        <v>0.47406639004149376</v>
      </c>
      <c r="D24" s="6">
        <f t="shared" ref="D24" si="1">D23/D21</f>
        <v>0.45977011494252873</v>
      </c>
      <c r="E24" s="6">
        <f t="shared" si="0"/>
        <v>-3.0156694081843079E-2</v>
      </c>
    </row>
    <row r="25" spans="2:5" ht="20.100000000000001" customHeight="1" thickBot="1" x14ac:dyDescent="0.25">
      <c r="B25" s="7" t="s">
        <v>26</v>
      </c>
      <c r="C25" s="6">
        <v>0.18643045307726261</v>
      </c>
      <c r="D25" s="6">
        <v>0.21203428809467539</v>
      </c>
      <c r="E25" s="6">
        <f t="shared" si="0"/>
        <v>0.13733719247467449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1422</v>
      </c>
      <c r="D34" s="5">
        <v>1388</v>
      </c>
      <c r="E34" s="6">
        <f>IF(C34&gt;0,(D34-C34)/C34,"-")</f>
        <v>-2.3909985935302389E-2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3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594</v>
      </c>
      <c r="D36" s="5">
        <v>648</v>
      </c>
      <c r="E36" s="6">
        <f t="shared" si="2"/>
        <v>9.0909090909090912E-2</v>
      </c>
    </row>
    <row r="37" spans="2:5" ht="20.100000000000001" customHeight="1" thickBot="1" x14ac:dyDescent="0.25">
      <c r="B37" s="4" t="s">
        <v>30</v>
      </c>
      <c r="C37" s="5">
        <v>828</v>
      </c>
      <c r="D37" s="5">
        <v>737</v>
      </c>
      <c r="E37" s="6">
        <f t="shared" si="2"/>
        <v>-0.10990338164251208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270</v>
      </c>
      <c r="D44" s="5">
        <v>270</v>
      </c>
      <c r="E44" s="6">
        <f>IF(C44&gt;0,(D44-C44)/C44,"-")</f>
        <v>0</v>
      </c>
    </row>
    <row r="45" spans="2:5" ht="20.100000000000001" customHeight="1" thickBot="1" x14ac:dyDescent="0.25">
      <c r="B45" s="4" t="s">
        <v>34</v>
      </c>
      <c r="C45" s="5">
        <v>60</v>
      </c>
      <c r="D45" s="5">
        <v>59</v>
      </c>
      <c r="E45" s="6">
        <f t="shared" ref="E45:E51" si="3">IF(C45&gt;0,(D45-C45)/C45,"-")</f>
        <v>-1.6666666666666666E-2</v>
      </c>
    </row>
    <row r="46" spans="2:5" ht="20.100000000000001" customHeight="1" thickBot="1" x14ac:dyDescent="0.25">
      <c r="B46" s="4" t="s">
        <v>31</v>
      </c>
      <c r="C46" s="5">
        <v>125</v>
      </c>
      <c r="D46" s="5">
        <v>108</v>
      </c>
      <c r="E46" s="6">
        <f t="shared" si="3"/>
        <v>-0.13600000000000001</v>
      </c>
    </row>
    <row r="47" spans="2:5" ht="20.100000000000001" customHeight="1" thickBot="1" x14ac:dyDescent="0.25">
      <c r="B47" s="4" t="s">
        <v>32</v>
      </c>
      <c r="C47" s="5">
        <v>3122</v>
      </c>
      <c r="D47" s="5">
        <v>3462</v>
      </c>
      <c r="E47" s="6">
        <f t="shared" si="3"/>
        <v>0.10890454836643178</v>
      </c>
    </row>
    <row r="48" spans="2:5" ht="20.100000000000001" customHeight="1" thickBot="1" x14ac:dyDescent="0.25">
      <c r="B48" s="4" t="s">
        <v>35</v>
      </c>
      <c r="C48" s="5">
        <v>1436</v>
      </c>
      <c r="D48" s="5">
        <v>1082</v>
      </c>
      <c r="E48" s="6">
        <f t="shared" si="3"/>
        <v>-0.24651810584958217</v>
      </c>
    </row>
    <row r="49" spans="2:5" ht="20.100000000000001" customHeight="1" thickBot="1" x14ac:dyDescent="0.25">
      <c r="B49" s="4" t="s">
        <v>67</v>
      </c>
      <c r="C49" s="5">
        <v>2271</v>
      </c>
      <c r="D49" s="5">
        <v>3089</v>
      </c>
      <c r="E49" s="6">
        <f t="shared" si="3"/>
        <v>0.36019374724790842</v>
      </c>
    </row>
    <row r="50" spans="2:5" ht="20.100000000000001" customHeight="1" collapsed="1" thickBot="1" x14ac:dyDescent="0.25">
      <c r="B50" s="4" t="s">
        <v>36</v>
      </c>
      <c r="C50" s="6">
        <f>C44/(C44+C45)</f>
        <v>0.81818181818181823</v>
      </c>
      <c r="D50" s="6">
        <f>D44/(D44+D45)</f>
        <v>0.82066869300911849</v>
      </c>
      <c r="E50" s="6">
        <f t="shared" si="3"/>
        <v>3.0395136778114239E-3</v>
      </c>
    </row>
    <row r="51" spans="2:5" ht="20.100000000000001" customHeight="1" thickBot="1" x14ac:dyDescent="0.25">
      <c r="B51" s="4" t="s">
        <v>37</v>
      </c>
      <c r="C51" s="6">
        <f>C47/(C46+C47)</f>
        <v>0.96150292577764085</v>
      </c>
      <c r="D51" s="6">
        <f t="shared" ref="D51" si="4">D47/(D46+D47)</f>
        <v>0.96974789915966386</v>
      </c>
      <c r="E51" s="6">
        <f t="shared" si="3"/>
        <v>8.5750892285165678E-3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330</v>
      </c>
      <c r="D58" s="5">
        <v>329</v>
      </c>
      <c r="E58" s="6">
        <f>IF(C58&gt;0,(D58-C58)/C58,"-")</f>
        <v>-3.0303030303030303E-3</v>
      </c>
    </row>
    <row r="59" spans="2:5" ht="20.100000000000001" customHeight="1" thickBot="1" x14ac:dyDescent="0.25">
      <c r="B59" s="4" t="s">
        <v>41</v>
      </c>
      <c r="C59" s="5">
        <v>158</v>
      </c>
      <c r="D59" s="5">
        <v>150</v>
      </c>
      <c r="E59" s="6">
        <f t="shared" ref="E59:E63" si="5">IF(C59&gt;0,(D59-C59)/C59,"-")</f>
        <v>-5.0632911392405063E-2</v>
      </c>
    </row>
    <row r="60" spans="2:5" ht="20.100000000000001" customHeight="1" thickBot="1" x14ac:dyDescent="0.25">
      <c r="B60" s="4" t="s">
        <v>42</v>
      </c>
      <c r="C60" s="5">
        <v>112</v>
      </c>
      <c r="D60" s="5">
        <v>120</v>
      </c>
      <c r="E60" s="6">
        <f t="shared" si="5"/>
        <v>7.1428571428571425E-2</v>
      </c>
    </row>
    <row r="61" spans="2:5" ht="20.100000000000001" customHeight="1" collapsed="1" thickBot="1" x14ac:dyDescent="0.25">
      <c r="B61" s="4" t="s">
        <v>98</v>
      </c>
      <c r="C61" s="6">
        <f>(C59+C60)/C58</f>
        <v>0.81818181818181823</v>
      </c>
      <c r="D61" s="6">
        <f>(D59+D60)/D58</f>
        <v>0.82066869300911849</v>
      </c>
      <c r="E61" s="6">
        <f t="shared" si="5"/>
        <v>3.0395136778114239E-3</v>
      </c>
    </row>
    <row r="62" spans="2:5" ht="20.100000000000001" customHeight="1" thickBot="1" x14ac:dyDescent="0.25">
      <c r="B62" s="4" t="s">
        <v>39</v>
      </c>
      <c r="C62" s="6">
        <v>0.77450980392156865</v>
      </c>
      <c r="D62" s="6">
        <v>0.78125</v>
      </c>
      <c r="E62" s="6">
        <f t="shared" si="5"/>
        <v>8.7025316455695886E-3</v>
      </c>
    </row>
    <row r="63" spans="2:5" ht="20.100000000000001" customHeight="1" thickBot="1" x14ac:dyDescent="0.25">
      <c r="B63" s="4" t="s">
        <v>40</v>
      </c>
      <c r="C63" s="6">
        <v>0.88888888888888884</v>
      </c>
      <c r="D63" s="6">
        <v>0.87591240875912413</v>
      </c>
      <c r="E63" s="6">
        <f t="shared" si="5"/>
        <v>-1.45985401459853E-2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8741</v>
      </c>
      <c r="D70" s="5">
        <v>9662</v>
      </c>
      <c r="E70" s="6">
        <f>IF(C70&gt;0,(D70-C70)/C70,"-")</f>
        <v>0.10536551881935706</v>
      </c>
    </row>
    <row r="71" spans="2:5" ht="20.100000000000001" customHeight="1" thickBot="1" x14ac:dyDescent="0.25">
      <c r="B71" s="4" t="s">
        <v>45</v>
      </c>
      <c r="C71" s="5">
        <v>1490</v>
      </c>
      <c r="D71" s="5">
        <v>1378</v>
      </c>
      <c r="E71" s="6">
        <f t="shared" ref="E71:E77" si="6">IF(C71&gt;0,(D71-C71)/C71,"-")</f>
        <v>-7.5167785234899323E-2</v>
      </c>
    </row>
    <row r="72" spans="2:5" ht="20.100000000000001" customHeight="1" thickBot="1" x14ac:dyDescent="0.25">
      <c r="B72" s="4" t="s">
        <v>43</v>
      </c>
      <c r="C72" s="5">
        <v>33</v>
      </c>
      <c r="D72" s="5">
        <v>26</v>
      </c>
      <c r="E72" s="6">
        <f t="shared" si="6"/>
        <v>-0.21212121212121213</v>
      </c>
    </row>
    <row r="73" spans="2:5" ht="20.100000000000001" customHeight="1" thickBot="1" x14ac:dyDescent="0.25">
      <c r="B73" s="4" t="s">
        <v>46</v>
      </c>
      <c r="C73" s="5">
        <v>5541</v>
      </c>
      <c r="D73" s="5">
        <v>6861</v>
      </c>
      <c r="E73" s="6">
        <f t="shared" si="6"/>
        <v>0.23822414726583649</v>
      </c>
    </row>
    <row r="74" spans="2:5" ht="20.100000000000001" customHeight="1" thickBot="1" x14ac:dyDescent="0.25">
      <c r="B74" s="4" t="s">
        <v>47</v>
      </c>
      <c r="C74" s="5">
        <v>1537</v>
      </c>
      <c r="D74" s="5">
        <v>1237</v>
      </c>
      <c r="E74" s="6">
        <f t="shared" si="6"/>
        <v>-0.1951854261548471</v>
      </c>
    </row>
    <row r="75" spans="2:5" ht="20.100000000000001" customHeight="1" thickBot="1" x14ac:dyDescent="0.25">
      <c r="B75" s="4" t="s">
        <v>48</v>
      </c>
      <c r="C75" s="5">
        <v>131</v>
      </c>
      <c r="D75" s="5">
        <v>156</v>
      </c>
      <c r="E75" s="6">
        <f t="shared" si="6"/>
        <v>0.19083969465648856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9</v>
      </c>
      <c r="D77" s="5">
        <v>4</v>
      </c>
      <c r="E77" s="6">
        <f t="shared" si="6"/>
        <v>-0.55555555555555558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655</v>
      </c>
      <c r="D90" s="5">
        <v>518</v>
      </c>
      <c r="E90" s="6">
        <f>IF(C90&gt;0,(D90-C90)/C90,"-")</f>
        <v>-0.20916030534351146</v>
      </c>
    </row>
    <row r="91" spans="2:5" ht="29.25" thickBot="1" x14ac:dyDescent="0.25">
      <c r="B91" s="4" t="s">
        <v>52</v>
      </c>
      <c r="C91" s="5">
        <v>382</v>
      </c>
      <c r="D91" s="5">
        <v>278</v>
      </c>
      <c r="E91" s="6">
        <f t="shared" ref="E91:E93" si="7">IF(C91&gt;0,(D91-C91)/C91,"-")</f>
        <v>-0.27225130890052357</v>
      </c>
    </row>
    <row r="92" spans="2:5" ht="29.25" customHeight="1" thickBot="1" x14ac:dyDescent="0.25">
      <c r="B92" s="4" t="s">
        <v>53</v>
      </c>
      <c r="C92" s="5">
        <v>339</v>
      </c>
      <c r="D92" s="5">
        <v>294</v>
      </c>
      <c r="E92" s="6">
        <f t="shared" si="7"/>
        <v>-0.13274336283185842</v>
      </c>
    </row>
    <row r="93" spans="2:5" ht="29.25" customHeight="1" thickBot="1" x14ac:dyDescent="0.25">
      <c r="B93" s="4" t="s">
        <v>54</v>
      </c>
      <c r="C93" s="6">
        <f>(C90+C91)/(C90+C91+C92)</f>
        <v>0.75363372093023251</v>
      </c>
      <c r="D93" s="6">
        <f>(D90+D91)/(D90+D91+D92)</f>
        <v>0.73027522935779821</v>
      </c>
      <c r="E93" s="6">
        <f t="shared" si="7"/>
        <v>-3.0994488335264806E-2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1432</v>
      </c>
      <c r="D100" s="5">
        <v>1124</v>
      </c>
      <c r="E100" s="6">
        <f>IF(C100&gt;0,(D100-C100)/C100,"-")</f>
        <v>-0.21508379888268156</v>
      </c>
    </row>
    <row r="101" spans="2:5" ht="20.100000000000001" customHeight="1" thickBot="1" x14ac:dyDescent="0.25">
      <c r="B101" s="4" t="s">
        <v>41</v>
      </c>
      <c r="C101" s="5">
        <v>585</v>
      </c>
      <c r="D101" s="5">
        <v>433</v>
      </c>
      <c r="E101" s="6">
        <f t="shared" ref="E101:E105" si="8">IF(C101&gt;0,(D101-C101)/C101,"-")</f>
        <v>-0.25982905982905985</v>
      </c>
    </row>
    <row r="102" spans="2:5" ht="20.100000000000001" customHeight="1" thickBot="1" x14ac:dyDescent="0.25">
      <c r="B102" s="4" t="s">
        <v>42</v>
      </c>
      <c r="C102" s="5">
        <v>477</v>
      </c>
      <c r="D102" s="5">
        <v>380</v>
      </c>
      <c r="E102" s="6">
        <f t="shared" si="8"/>
        <v>-0.20335429769392033</v>
      </c>
    </row>
    <row r="103" spans="2:5" ht="20.100000000000001" customHeight="1" thickBot="1" x14ac:dyDescent="0.25">
      <c r="B103" s="4" t="s">
        <v>98</v>
      </c>
      <c r="C103" s="6">
        <f>(C101+C102)/C100</f>
        <v>0.74162011173184361</v>
      </c>
      <c r="D103" s="6">
        <f>(D101+D102)/D100</f>
        <v>0.7233096085409253</v>
      </c>
      <c r="E103" s="6">
        <f t="shared" si="8"/>
        <v>-2.4689868709411512E-2</v>
      </c>
    </row>
    <row r="104" spans="2:5" ht="20.100000000000001" customHeight="1" thickBot="1" x14ac:dyDescent="0.25">
      <c r="B104" s="4" t="s">
        <v>39</v>
      </c>
      <c r="C104" s="6">
        <v>0.75</v>
      </c>
      <c r="D104" s="6">
        <v>0.7168874172185431</v>
      </c>
      <c r="E104" s="6">
        <f t="shared" si="8"/>
        <v>-4.4150110375275865E-2</v>
      </c>
    </row>
    <row r="105" spans="2:5" ht="20.100000000000001" customHeight="1" thickBot="1" x14ac:dyDescent="0.25">
      <c r="B105" s="4" t="s">
        <v>40</v>
      </c>
      <c r="C105" s="6">
        <v>0.73159509202453987</v>
      </c>
      <c r="D105" s="6">
        <v>0.73076923076923073</v>
      </c>
      <c r="E105" s="6">
        <f t="shared" si="8"/>
        <v>-1.1288501854540109E-3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1146</v>
      </c>
      <c r="D112" s="5">
        <v>1122</v>
      </c>
      <c r="E112" s="6">
        <f>IF(C112&gt;0,(D112-C112)/C112,"-")</f>
        <v>-2.0942408376963352E-2</v>
      </c>
    </row>
    <row r="113" spans="2:14" ht="15" thickBot="1" x14ac:dyDescent="0.25">
      <c r="B113" s="4" t="s">
        <v>56</v>
      </c>
      <c r="C113" s="5">
        <v>828</v>
      </c>
      <c r="D113" s="5">
        <v>853</v>
      </c>
      <c r="E113" s="6">
        <f t="shared" ref="E113:E114" si="9">IF(C113&gt;0,(D113-C113)/C113,"-")</f>
        <v>3.0193236714975844E-2</v>
      </c>
    </row>
    <row r="114" spans="2:14" ht="15" thickBot="1" x14ac:dyDescent="0.25">
      <c r="B114" s="4" t="s">
        <v>57</v>
      </c>
      <c r="C114" s="5">
        <v>318</v>
      </c>
      <c r="D114" s="5">
        <v>269</v>
      </c>
      <c r="E114" s="6">
        <f t="shared" si="9"/>
        <v>-0.1540880503144654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11</v>
      </c>
      <c r="D128" s="10">
        <v>5</v>
      </c>
      <c r="E128" s="10">
        <v>3</v>
      </c>
      <c r="F128" s="10">
        <v>19</v>
      </c>
      <c r="G128" s="10">
        <v>6</v>
      </c>
      <c r="H128" s="10">
        <v>7</v>
      </c>
      <c r="I128" s="10">
        <v>3</v>
      </c>
      <c r="J128" s="10">
        <v>16</v>
      </c>
      <c r="K128" s="6">
        <f>IF(C128=0,"-",(G128-C128)/C128)</f>
        <v>-0.45454545454545453</v>
      </c>
      <c r="L128" s="6">
        <f t="shared" ref="L128:N133" si="10">IF(D128=0,"-",(H128-D128)/D128)</f>
        <v>0.4</v>
      </c>
      <c r="M128" s="6">
        <f t="shared" si="10"/>
        <v>0</v>
      </c>
      <c r="N128" s="6">
        <f t="shared" si="10"/>
        <v>-0.15789473684210525</v>
      </c>
    </row>
    <row r="129" spans="2:14" ht="15" thickBot="1" x14ac:dyDescent="0.25">
      <c r="B129" s="4" t="s">
        <v>64</v>
      </c>
      <c r="C129" s="10">
        <v>6</v>
      </c>
      <c r="D129" s="10">
        <v>0</v>
      </c>
      <c r="E129" s="10">
        <v>0</v>
      </c>
      <c r="F129" s="10">
        <v>6</v>
      </c>
      <c r="G129" s="10">
        <v>9</v>
      </c>
      <c r="H129" s="10">
        <v>0</v>
      </c>
      <c r="I129" s="10">
        <v>0</v>
      </c>
      <c r="J129" s="10">
        <v>9</v>
      </c>
      <c r="K129" s="6">
        <f t="shared" ref="K129:K133" si="11">IF(C129=0,"-",(G129-C129)/C129)</f>
        <v>0.5</v>
      </c>
      <c r="L129" s="6" t="str">
        <f t="shared" si="10"/>
        <v>-</v>
      </c>
      <c r="M129" s="6" t="str">
        <f t="shared" si="10"/>
        <v>-</v>
      </c>
      <c r="N129" s="6">
        <f t="shared" si="10"/>
        <v>0.5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5</v>
      </c>
      <c r="D131" s="10">
        <v>0</v>
      </c>
      <c r="E131" s="10">
        <v>0</v>
      </c>
      <c r="F131" s="10">
        <v>5</v>
      </c>
      <c r="G131" s="10">
        <v>12</v>
      </c>
      <c r="H131" s="10">
        <v>0</v>
      </c>
      <c r="I131" s="10">
        <v>0</v>
      </c>
      <c r="J131" s="10">
        <v>12</v>
      </c>
      <c r="K131" s="6">
        <f t="shared" si="11"/>
        <v>1.4</v>
      </c>
      <c r="L131" s="6" t="str">
        <f t="shared" si="10"/>
        <v>-</v>
      </c>
      <c r="M131" s="6" t="str">
        <f t="shared" si="10"/>
        <v>-</v>
      </c>
      <c r="N131" s="6">
        <f t="shared" si="10"/>
        <v>1.4</v>
      </c>
    </row>
    <row r="132" spans="2:14" ht="15" thickBot="1" x14ac:dyDescent="0.25">
      <c r="B132" s="4" t="s">
        <v>67</v>
      </c>
      <c r="C132" s="10">
        <v>4</v>
      </c>
      <c r="D132" s="10">
        <v>0</v>
      </c>
      <c r="E132" s="10">
        <v>0</v>
      </c>
      <c r="F132" s="10">
        <v>4</v>
      </c>
      <c r="G132" s="10">
        <v>1</v>
      </c>
      <c r="H132" s="10">
        <v>1</v>
      </c>
      <c r="I132" s="10">
        <v>0</v>
      </c>
      <c r="J132" s="10">
        <v>2</v>
      </c>
      <c r="K132" s="6">
        <f t="shared" si="11"/>
        <v>-0.75</v>
      </c>
      <c r="L132" s="6" t="str">
        <f t="shared" si="10"/>
        <v>-</v>
      </c>
      <c r="M132" s="6" t="str">
        <f t="shared" si="10"/>
        <v>-</v>
      </c>
      <c r="N132" s="6">
        <f t="shared" si="10"/>
        <v>-0.5</v>
      </c>
    </row>
    <row r="133" spans="2:14" ht="15" thickBot="1" x14ac:dyDescent="0.25">
      <c r="B133" s="4" t="s">
        <v>68</v>
      </c>
      <c r="C133" s="10">
        <v>26</v>
      </c>
      <c r="D133" s="10">
        <v>5</v>
      </c>
      <c r="E133" s="10">
        <v>3</v>
      </c>
      <c r="F133" s="10">
        <v>34</v>
      </c>
      <c r="G133" s="10">
        <v>28</v>
      </c>
      <c r="H133" s="10">
        <v>8</v>
      </c>
      <c r="I133" s="10">
        <v>3</v>
      </c>
      <c r="J133" s="10">
        <v>39</v>
      </c>
      <c r="K133" s="6">
        <f t="shared" si="11"/>
        <v>7.6923076923076927E-2</v>
      </c>
      <c r="L133" s="6">
        <f t="shared" si="10"/>
        <v>0.6</v>
      </c>
      <c r="M133" s="6">
        <f t="shared" si="10"/>
        <v>0</v>
      </c>
      <c r="N133" s="6">
        <f t="shared" si="10"/>
        <v>0.14705882352941177</v>
      </c>
    </row>
    <row r="134" spans="2:14" ht="15" thickBot="1" x14ac:dyDescent="0.25">
      <c r="B134" s="4" t="s">
        <v>36</v>
      </c>
      <c r="C134" s="6">
        <f>IF(C128=0,"-",C128/(C128+C129))</f>
        <v>0.6470588235294118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0.76</v>
      </c>
      <c r="G134" s="6">
        <f t="shared" si="12"/>
        <v>0.4</v>
      </c>
      <c r="H134" s="6">
        <f t="shared" si="12"/>
        <v>1</v>
      </c>
      <c r="I134" s="6">
        <f t="shared" si="12"/>
        <v>1</v>
      </c>
      <c r="J134" s="6">
        <f t="shared" si="12"/>
        <v>0.64</v>
      </c>
      <c r="K134" s="6">
        <f>IF(OR(C134="-",G134="-"),"-",(G134-C134)/C134)</f>
        <v>-0.38181818181818183</v>
      </c>
      <c r="L134" s="6">
        <f t="shared" ref="L134:N135" si="13">IF(OR(D134="-",H134="-"),"-",(H134-D134)/D134)</f>
        <v>0</v>
      </c>
      <c r="M134" s="6">
        <f t="shared" si="13"/>
        <v>0</v>
      </c>
      <c r="N134" s="6">
        <f t="shared" si="13"/>
        <v>-0.15789473684210525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>
        <f>IF(OR(C135="-",G135="-"),"-",(G135-C135)/C135)</f>
        <v>0</v>
      </c>
      <c r="L135" s="6" t="str">
        <f t="shared" si="13"/>
        <v>-</v>
      </c>
      <c r="M135" s="6" t="str">
        <f t="shared" si="13"/>
        <v>-</v>
      </c>
      <c r="N135" s="6">
        <f t="shared" si="13"/>
        <v>0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53</v>
      </c>
      <c r="D143" s="10">
        <v>0</v>
      </c>
      <c r="E143" s="10">
        <v>2</v>
      </c>
      <c r="F143" s="10">
        <v>55</v>
      </c>
      <c r="G143" s="10">
        <v>60</v>
      </c>
      <c r="H143" s="10">
        <v>0</v>
      </c>
      <c r="I143" s="10">
        <v>4</v>
      </c>
      <c r="J143" s="10">
        <v>64</v>
      </c>
      <c r="K143" s="6">
        <f>IF(C143=0,"-",(G143-C143)/C143)</f>
        <v>0.13207547169811321</v>
      </c>
      <c r="L143" s="6" t="str">
        <f t="shared" ref="L143:N147" si="15">IF(D143=0,"-",(H143-D143)/D143)</f>
        <v>-</v>
      </c>
      <c r="M143" s="6">
        <f t="shared" si="15"/>
        <v>1</v>
      </c>
      <c r="N143" s="6">
        <f t="shared" si="15"/>
        <v>0.16363636363636364</v>
      </c>
    </row>
    <row r="144" spans="2:14" ht="15" thickBot="1" x14ac:dyDescent="0.25">
      <c r="B144" s="4" t="s">
        <v>72</v>
      </c>
      <c r="C144" s="10">
        <v>17</v>
      </c>
      <c r="D144" s="10">
        <v>0</v>
      </c>
      <c r="E144" s="10">
        <v>3</v>
      </c>
      <c r="F144" s="10">
        <v>20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-0.94117647058823528</v>
      </c>
      <c r="L144" s="6" t="str">
        <f t="shared" si="15"/>
        <v>-</v>
      </c>
      <c r="M144" s="6">
        <f t="shared" si="15"/>
        <v>-1</v>
      </c>
      <c r="N144" s="6">
        <f t="shared" si="15"/>
        <v>-0.95</v>
      </c>
    </row>
    <row r="145" spans="2:14" ht="15" thickBot="1" x14ac:dyDescent="0.25">
      <c r="B145" s="4" t="s">
        <v>73</v>
      </c>
      <c r="C145" s="10">
        <v>270</v>
      </c>
      <c r="D145" s="10">
        <v>0</v>
      </c>
      <c r="E145" s="10">
        <v>13</v>
      </c>
      <c r="F145" s="10">
        <v>283</v>
      </c>
      <c r="G145" s="10">
        <v>314</v>
      </c>
      <c r="H145" s="10">
        <v>0</v>
      </c>
      <c r="I145" s="10">
        <v>24</v>
      </c>
      <c r="J145" s="10">
        <v>338</v>
      </c>
      <c r="K145" s="6">
        <f t="shared" si="16"/>
        <v>0.16296296296296298</v>
      </c>
      <c r="L145" s="6" t="str">
        <f t="shared" si="15"/>
        <v>-</v>
      </c>
      <c r="M145" s="6">
        <f t="shared" si="15"/>
        <v>0.84615384615384615</v>
      </c>
      <c r="N145" s="6">
        <f t="shared" si="15"/>
        <v>0.19434628975265017</v>
      </c>
    </row>
    <row r="146" spans="2:14" ht="15" thickBot="1" x14ac:dyDescent="0.25">
      <c r="B146" s="4" t="s">
        <v>74</v>
      </c>
      <c r="C146" s="10">
        <v>92</v>
      </c>
      <c r="D146" s="10">
        <v>0</v>
      </c>
      <c r="E146" s="10">
        <v>18</v>
      </c>
      <c r="F146" s="10">
        <v>110</v>
      </c>
      <c r="G146" s="10">
        <v>0</v>
      </c>
      <c r="H146" s="10">
        <v>0</v>
      </c>
      <c r="I146" s="10">
        <v>0</v>
      </c>
      <c r="J146" s="10">
        <v>0</v>
      </c>
      <c r="K146" s="6">
        <f t="shared" si="16"/>
        <v>-1</v>
      </c>
      <c r="L146" s="6" t="str">
        <f t="shared" si="15"/>
        <v>-</v>
      </c>
      <c r="M146" s="6">
        <f t="shared" si="15"/>
        <v>-1</v>
      </c>
      <c r="N146" s="6">
        <f t="shared" si="15"/>
        <v>-1</v>
      </c>
    </row>
    <row r="147" spans="2:14" ht="15" thickBot="1" x14ac:dyDescent="0.25">
      <c r="B147" s="4" t="s">
        <v>75</v>
      </c>
      <c r="C147" s="10">
        <v>4</v>
      </c>
      <c r="D147" s="10">
        <v>0</v>
      </c>
      <c r="E147" s="10">
        <v>0</v>
      </c>
      <c r="F147" s="10">
        <v>4</v>
      </c>
      <c r="G147" s="10">
        <v>5</v>
      </c>
      <c r="H147" s="10">
        <v>0</v>
      </c>
      <c r="I147" s="10">
        <v>1</v>
      </c>
      <c r="J147" s="10">
        <v>6</v>
      </c>
      <c r="K147" s="6">
        <f t="shared" si="16"/>
        <v>0.25</v>
      </c>
      <c r="L147" s="6" t="str">
        <f t="shared" si="15"/>
        <v>-</v>
      </c>
      <c r="M147" s="6" t="str">
        <f t="shared" si="15"/>
        <v>-</v>
      </c>
      <c r="N147" s="6">
        <f t="shared" si="15"/>
        <v>0.5</v>
      </c>
    </row>
    <row r="148" spans="2:14" ht="15" thickBot="1" x14ac:dyDescent="0.25">
      <c r="B148" s="7" t="s">
        <v>68</v>
      </c>
      <c r="C148" s="10">
        <v>436</v>
      </c>
      <c r="D148" s="10">
        <v>0</v>
      </c>
      <c r="E148" s="10">
        <v>36</v>
      </c>
      <c r="F148" s="10">
        <v>472</v>
      </c>
      <c r="G148" s="10">
        <v>380</v>
      </c>
      <c r="H148" s="10">
        <v>0</v>
      </c>
      <c r="I148" s="10">
        <v>29</v>
      </c>
      <c r="J148" s="10">
        <v>409</v>
      </c>
      <c r="K148" s="6">
        <f t="shared" ref="K148" si="17">IF(C148=0,"-",(G148-C148)/C148)</f>
        <v>-0.12844036697247707</v>
      </c>
      <c r="L148" s="6" t="str">
        <f t="shared" ref="L148" si="18">IF(D148=0,"-",(H148-D148)/D148)</f>
        <v>-</v>
      </c>
      <c r="M148" s="6">
        <f t="shared" ref="M148" si="19">IF(E148=0,"-",(I148-E148)/E148)</f>
        <v>-0.19444444444444445</v>
      </c>
      <c r="N148" s="6">
        <f t="shared" ref="N148" si="20">IF(F148=0,"-",(J148-F148)/F148)</f>
        <v>-0.13347457627118645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0.16408668730650156</v>
      </c>
      <c r="D149" s="6" t="str">
        <f t="shared" si="21"/>
        <v>-</v>
      </c>
      <c r="E149" s="6">
        <f t="shared" si="21"/>
        <v>0.13333333333333333</v>
      </c>
      <c r="F149" s="6">
        <f t="shared" si="21"/>
        <v>0.16272189349112426</v>
      </c>
      <c r="G149" s="6">
        <f t="shared" si="21"/>
        <v>0.16042780748663102</v>
      </c>
      <c r="H149" s="6" t="str">
        <f t="shared" si="21"/>
        <v>-</v>
      </c>
      <c r="I149" s="6">
        <f t="shared" si="21"/>
        <v>0.14285714285714285</v>
      </c>
      <c r="J149" s="6">
        <f t="shared" si="21"/>
        <v>0.15920398009950248</v>
      </c>
      <c r="K149" s="6">
        <f>IF(OR(C149="-",G149="-"),"-",(G149-C149)/C149)</f>
        <v>-2.2298456260720436E-2</v>
      </c>
      <c r="L149" s="6" t="str">
        <f t="shared" ref="L149:N150" si="22">IF(OR(D149="-",H149="-"),"-",(H149-D149)/D149)</f>
        <v>-</v>
      </c>
      <c r="M149" s="6">
        <f t="shared" si="22"/>
        <v>7.1428571428571383E-2</v>
      </c>
      <c r="N149" s="6">
        <f t="shared" si="22"/>
        <v>-2.1619176843057447E-2</v>
      </c>
    </row>
    <row r="150" spans="2:14" ht="29.25" thickBot="1" x14ac:dyDescent="0.25">
      <c r="B150" s="7" t="s">
        <v>77</v>
      </c>
      <c r="C150" s="6">
        <f t="shared" si="21"/>
        <v>0.15596330275229359</v>
      </c>
      <c r="D150" s="6" t="str">
        <f t="shared" si="21"/>
        <v>-</v>
      </c>
      <c r="E150" s="6">
        <f t="shared" si="21"/>
        <v>0.14285714285714285</v>
      </c>
      <c r="F150" s="6">
        <f t="shared" si="21"/>
        <v>0.15384615384615385</v>
      </c>
      <c r="G150" s="6">
        <f t="shared" si="21"/>
        <v>1</v>
      </c>
      <c r="H150" s="6" t="str">
        <f t="shared" si="21"/>
        <v>-</v>
      </c>
      <c r="I150" s="6" t="str">
        <f t="shared" si="21"/>
        <v>-</v>
      </c>
      <c r="J150" s="6">
        <f t="shared" si="21"/>
        <v>1</v>
      </c>
      <c r="K150" s="6">
        <f>IF(OR(C150="-",G150="-"),"-",(G150-C150)/C150)</f>
        <v>5.4117647058823533</v>
      </c>
      <c r="L150" s="6" t="str">
        <f t="shared" si="22"/>
        <v>-</v>
      </c>
      <c r="M150" s="6" t="str">
        <f t="shared" si="22"/>
        <v>-</v>
      </c>
      <c r="N150" s="6">
        <f t="shared" si="22"/>
        <v>5.5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362</v>
      </c>
      <c r="D157" s="19">
        <v>314</v>
      </c>
      <c r="E157" s="18">
        <f>IF(C157=0,"-",(D157-C157)/C157)</f>
        <v>-0.13259668508287292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61</v>
      </c>
      <c r="D158" s="19">
        <v>52</v>
      </c>
      <c r="E158" s="18">
        <f t="shared" ref="E158:E159" si="23">IF(C158=0,"-",(D158-C158)/C158)</f>
        <v>-0.14754098360655737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9</v>
      </c>
      <c r="D159" s="19">
        <v>9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0.83796296296296291</v>
      </c>
      <c r="D160" s="18">
        <f>IF(D157=0,"-",D157/(D157+D158+D159))</f>
        <v>0.83733333333333337</v>
      </c>
      <c r="E160" s="18">
        <f>IF(OR(C160="-",D160="-"),"-",(D160-C160)/C160)</f>
        <v>-7.5138121546950115E-4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28</v>
      </c>
      <c r="D166" s="5">
        <v>25</v>
      </c>
      <c r="E166" s="6">
        <f>IF(C166=0,"-",(D166-C166)/C166)</f>
        <v>-0.10714285714285714</v>
      </c>
    </row>
    <row r="167" spans="2:14" ht="20.100000000000001" customHeight="1" thickBot="1" x14ac:dyDescent="0.25">
      <c r="B167" s="4" t="s">
        <v>41</v>
      </c>
      <c r="C167" s="5">
        <v>12</v>
      </c>
      <c r="D167" s="5">
        <v>11</v>
      </c>
      <c r="E167" s="6">
        <f t="shared" ref="E167:E168" si="24">IF(C167=0,"-",(D167-C167)/C167)</f>
        <v>-8.3333333333333329E-2</v>
      </c>
    </row>
    <row r="168" spans="2:14" ht="20.100000000000001" customHeight="1" thickBot="1" x14ac:dyDescent="0.25">
      <c r="B168" s="4" t="s">
        <v>42</v>
      </c>
      <c r="C168" s="5">
        <v>8</v>
      </c>
      <c r="D168" s="5">
        <v>5</v>
      </c>
      <c r="E168" s="6">
        <f t="shared" si="24"/>
        <v>-0.375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0.7142857142857143</v>
      </c>
      <c r="D169" s="6">
        <f>IF(D166=0,"-",(D167+D168)/D166)</f>
        <v>0.64</v>
      </c>
      <c r="E169" s="6">
        <f t="shared" ref="E169:E171" si="25">IF(OR(C169="-",D169="-"),"-",(D169-C169)/C169)</f>
        <v>-0.104</v>
      </c>
    </row>
    <row r="170" spans="2:14" ht="20.100000000000001" customHeight="1" thickBot="1" x14ac:dyDescent="0.25">
      <c r="B170" s="4" t="s">
        <v>39</v>
      </c>
      <c r="C170" s="6">
        <v>0.8</v>
      </c>
      <c r="D170" s="6">
        <v>0.57894736842105265</v>
      </c>
      <c r="E170" s="6">
        <f t="shared" si="25"/>
        <v>-0.27631578947368424</v>
      </c>
    </row>
    <row r="171" spans="2:14" ht="20.100000000000001" customHeight="1" thickBot="1" x14ac:dyDescent="0.25">
      <c r="B171" s="4" t="s">
        <v>40</v>
      </c>
      <c r="C171" s="6">
        <v>0.61538461538461542</v>
      </c>
      <c r="D171" s="6">
        <v>0.83333333333333337</v>
      </c>
      <c r="E171" s="6">
        <f t="shared" si="25"/>
        <v>0.35416666666666663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46</v>
      </c>
      <c r="D178" s="5">
        <v>36</v>
      </c>
      <c r="E178" s="6">
        <f>IF(C178=0,"-",(D178-C178)/C178)</f>
        <v>-0.21739130434782608</v>
      </c>
      <c r="H178" s="13"/>
    </row>
    <row r="179" spans="2:8" ht="15" thickBot="1" x14ac:dyDescent="0.25">
      <c r="B179" s="4" t="s">
        <v>43</v>
      </c>
      <c r="C179" s="5">
        <v>41</v>
      </c>
      <c r="D179" s="5">
        <v>29</v>
      </c>
      <c r="E179" s="6">
        <f t="shared" ref="E179:E185" si="26">IF(C179=0,"-",(D179-C179)/C179)</f>
        <v>-0.29268292682926828</v>
      </c>
      <c r="H179" s="13"/>
    </row>
    <row r="180" spans="2:8" ht="15" thickBot="1" x14ac:dyDescent="0.25">
      <c r="B180" s="4" t="s">
        <v>47</v>
      </c>
      <c r="C180" s="5">
        <v>3</v>
      </c>
      <c r="D180" s="5">
        <v>4</v>
      </c>
      <c r="E180" s="6">
        <f t="shared" si="26"/>
        <v>0.33333333333333331</v>
      </c>
      <c r="H180" s="13"/>
    </row>
    <row r="181" spans="2:8" ht="15" thickBot="1" x14ac:dyDescent="0.25">
      <c r="B181" s="4" t="s">
        <v>78</v>
      </c>
      <c r="C181" s="5">
        <v>2</v>
      </c>
      <c r="D181" s="5">
        <v>3</v>
      </c>
      <c r="E181" s="6">
        <f t="shared" si="26"/>
        <v>0.5</v>
      </c>
      <c r="H181" s="13"/>
    </row>
    <row r="182" spans="2:8" ht="15" thickBot="1" x14ac:dyDescent="0.25">
      <c r="B182" s="15" t="s">
        <v>79</v>
      </c>
      <c r="C182" s="5">
        <v>519</v>
      </c>
      <c r="D182" s="5">
        <v>373</v>
      </c>
      <c r="E182" s="6">
        <f t="shared" si="26"/>
        <v>-0.2813102119460501</v>
      </c>
      <c r="H182" s="13"/>
    </row>
    <row r="183" spans="2:8" ht="15" thickBot="1" x14ac:dyDescent="0.25">
      <c r="B183" s="4" t="s">
        <v>47</v>
      </c>
      <c r="C183" s="5">
        <v>483</v>
      </c>
      <c r="D183" s="5">
        <v>348</v>
      </c>
      <c r="E183" s="6">
        <f t="shared" si="26"/>
        <v>-0.27950310559006208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36</v>
      </c>
      <c r="D185" s="5">
        <v>25</v>
      </c>
      <c r="E185" s="6">
        <f t="shared" si="26"/>
        <v>-0.30555555555555558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11</v>
      </c>
      <c r="D197" s="5">
        <v>13</v>
      </c>
      <c r="E197" s="6">
        <f t="shared" ref="E197:E200" si="27">IF(C197=0,"-",(D197-C197)/C197)</f>
        <v>0.18181818181818182</v>
      </c>
    </row>
    <row r="198" spans="2:5" ht="15" thickBot="1" x14ac:dyDescent="0.25">
      <c r="B198" s="4" t="s">
        <v>83</v>
      </c>
      <c r="C198" s="5">
        <v>1</v>
      </c>
      <c r="D198" s="5">
        <v>2</v>
      </c>
      <c r="E198" s="6">
        <f t="shared" si="27"/>
        <v>1</v>
      </c>
    </row>
    <row r="199" spans="2:5" ht="15" thickBot="1" x14ac:dyDescent="0.25">
      <c r="B199" s="4" t="s">
        <v>84</v>
      </c>
      <c r="C199" s="5">
        <v>12</v>
      </c>
      <c r="D199" s="5">
        <v>15</v>
      </c>
      <c r="E199" s="6">
        <f t="shared" si="27"/>
        <v>0.25</v>
      </c>
    </row>
    <row r="200" spans="2:5" ht="15" thickBot="1" x14ac:dyDescent="0.25">
      <c r="B200" s="4" t="s">
        <v>85</v>
      </c>
      <c r="C200" s="5">
        <v>8</v>
      </c>
      <c r="D200" s="5">
        <v>8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11</v>
      </c>
      <c r="D208" s="5">
        <v>13</v>
      </c>
      <c r="E208" s="6">
        <f t="shared" si="28"/>
        <v>0.18181818181818182</v>
      </c>
    </row>
    <row r="209" spans="2:5" ht="20.100000000000001" customHeight="1" thickBot="1" x14ac:dyDescent="0.25">
      <c r="B209" s="17" t="s">
        <v>86</v>
      </c>
      <c r="C209" s="5">
        <v>7</v>
      </c>
      <c r="D209" s="5">
        <v>10</v>
      </c>
      <c r="E209" s="6">
        <f t="shared" si="28"/>
        <v>0.42857142857142855</v>
      </c>
    </row>
    <row r="210" spans="2:5" ht="20.100000000000001" customHeight="1" thickBot="1" x14ac:dyDescent="0.25">
      <c r="B210" s="17" t="s">
        <v>87</v>
      </c>
      <c r="C210" s="5">
        <v>4</v>
      </c>
      <c r="D210" s="5">
        <v>3</v>
      </c>
      <c r="E210" s="6">
        <f t="shared" si="28"/>
        <v>-0.25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2</v>
      </c>
      <c r="E212" s="6">
        <f>IF(C212=0,"-",(D212-C212)/C212)</f>
        <v>1</v>
      </c>
    </row>
    <row r="213" spans="2:5" ht="15" thickBot="1" x14ac:dyDescent="0.25">
      <c r="B213" s="17" t="s">
        <v>86</v>
      </c>
      <c r="C213" s="5">
        <v>1</v>
      </c>
      <c r="D213" s="5">
        <v>2</v>
      </c>
      <c r="E213" s="6">
        <f t="shared" ref="E213:E214" si="29">IF(C213=0,"-",(D213-C213)/C213)</f>
        <v>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12</v>
      </c>
      <c r="D221" s="5">
        <v>16</v>
      </c>
      <c r="E221" s="6">
        <f t="shared" ref="E221:E223" si="30">IF(C221=0,"-",(D221-C221)/C221)</f>
        <v>0.33333333333333331</v>
      </c>
    </row>
    <row r="222" spans="2:5" ht="15" thickBot="1" x14ac:dyDescent="0.25">
      <c r="B222" s="16" t="s">
        <v>92</v>
      </c>
      <c r="C222" s="5">
        <v>12</v>
      </c>
      <c r="D222" s="5">
        <v>15</v>
      </c>
      <c r="E222" s="6">
        <f t="shared" si="30"/>
        <v>0.25</v>
      </c>
    </row>
    <row r="223" spans="2:5" ht="15" thickBot="1" x14ac:dyDescent="0.25">
      <c r="B223" s="16" t="s">
        <v>93</v>
      </c>
      <c r="C223" s="5">
        <v>30</v>
      </c>
      <c r="D223" s="5">
        <v>31</v>
      </c>
      <c r="E223" s="6">
        <f t="shared" si="30"/>
        <v>3.3333333333333333E-2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1957</v>
      </c>
      <c r="D14" s="5">
        <v>1856</v>
      </c>
      <c r="E14" s="6">
        <f>IF(C14&gt;0,(D14-C14)/C14)</f>
        <v>-5.1609606540623403E-2</v>
      </c>
    </row>
    <row r="15" spans="1:5" ht="20.100000000000001" customHeight="1" thickBot="1" x14ac:dyDescent="0.25">
      <c r="B15" s="4" t="s">
        <v>17</v>
      </c>
      <c r="C15" s="5">
        <v>1608</v>
      </c>
      <c r="D15" s="5">
        <v>1682</v>
      </c>
      <c r="E15" s="6">
        <f t="shared" ref="E15:E25" si="0">IF(C15&gt;0,(D15-C15)/C15)</f>
        <v>4.6019900497512436E-2</v>
      </c>
    </row>
    <row r="16" spans="1:5" ht="20.100000000000001" customHeight="1" thickBot="1" x14ac:dyDescent="0.25">
      <c r="B16" s="4" t="s">
        <v>18</v>
      </c>
      <c r="C16" s="5">
        <v>1044</v>
      </c>
      <c r="D16" s="5">
        <v>1030</v>
      </c>
      <c r="E16" s="6">
        <f t="shared" si="0"/>
        <v>-1.3409961685823755E-2</v>
      </c>
    </row>
    <row r="17" spans="2:5" ht="20.100000000000001" customHeight="1" thickBot="1" x14ac:dyDescent="0.25">
      <c r="B17" s="4" t="s">
        <v>19</v>
      </c>
      <c r="C17" s="5">
        <v>564</v>
      </c>
      <c r="D17" s="5">
        <v>652</v>
      </c>
      <c r="E17" s="6">
        <f t="shared" si="0"/>
        <v>0.15602836879432624</v>
      </c>
    </row>
    <row r="18" spans="2:5" ht="20.100000000000001" customHeight="1" thickBot="1" x14ac:dyDescent="0.25">
      <c r="B18" s="4" t="s">
        <v>100</v>
      </c>
      <c r="C18" s="5">
        <v>2</v>
      </c>
      <c r="D18" s="5">
        <v>2</v>
      </c>
      <c r="E18" s="6">
        <f>IF(C18=0,"-",(D18-C18)/C18)</f>
        <v>0</v>
      </c>
    </row>
    <row r="19" spans="2:5" ht="20.100000000000001" customHeight="1" thickBot="1" x14ac:dyDescent="0.25">
      <c r="B19" s="4" t="s">
        <v>101</v>
      </c>
      <c r="C19" s="5">
        <v>5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0.35074626865671643</v>
      </c>
      <c r="D20" s="6">
        <f>D17/D15</f>
        <v>0.38763376932223542</v>
      </c>
      <c r="E20" s="6">
        <f t="shared" si="0"/>
        <v>0.10516861891871371</v>
      </c>
    </row>
    <row r="21" spans="2:5" ht="30" customHeight="1" thickBot="1" x14ac:dyDescent="0.25">
      <c r="B21" s="4" t="s">
        <v>23</v>
      </c>
      <c r="C21" s="5">
        <v>85</v>
      </c>
      <c r="D21" s="5">
        <v>149</v>
      </c>
      <c r="E21" s="6">
        <f t="shared" si="0"/>
        <v>0.75294117647058822</v>
      </c>
    </row>
    <row r="22" spans="2:5" ht="20.100000000000001" customHeight="1" thickBot="1" x14ac:dyDescent="0.25">
      <c r="B22" s="4" t="s">
        <v>24</v>
      </c>
      <c r="C22" s="5">
        <v>58</v>
      </c>
      <c r="D22" s="5">
        <v>93</v>
      </c>
      <c r="E22" s="6">
        <f t="shared" si="0"/>
        <v>0.60344827586206895</v>
      </c>
    </row>
    <row r="23" spans="2:5" ht="20.100000000000001" customHeight="1" thickBot="1" x14ac:dyDescent="0.25">
      <c r="B23" s="4" t="s">
        <v>25</v>
      </c>
      <c r="C23" s="5">
        <v>27</v>
      </c>
      <c r="D23" s="5">
        <v>56</v>
      </c>
      <c r="E23" s="6">
        <f t="shared" si="0"/>
        <v>1.0740740740740742</v>
      </c>
    </row>
    <row r="24" spans="2:5" ht="20.100000000000001" customHeight="1" thickBot="1" x14ac:dyDescent="0.25">
      <c r="B24" s="4" t="s">
        <v>21</v>
      </c>
      <c r="C24" s="6">
        <f>C23/C21</f>
        <v>0.31764705882352939</v>
      </c>
      <c r="D24" s="6">
        <f t="shared" ref="D24" si="1">D23/D21</f>
        <v>0.37583892617449666</v>
      </c>
      <c r="E24" s="6">
        <f t="shared" si="0"/>
        <v>0.18319661943823029</v>
      </c>
    </row>
    <row r="25" spans="2:5" ht="20.100000000000001" customHeight="1" thickBot="1" x14ac:dyDescent="0.25">
      <c r="B25" s="7" t="s">
        <v>26</v>
      </c>
      <c r="C25" s="6">
        <v>0.20300877179693064</v>
      </c>
      <c r="D25" s="6">
        <v>0.21235121527514755</v>
      </c>
      <c r="E25" s="6">
        <f t="shared" si="0"/>
        <v>4.6019900497512235E-2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341</v>
      </c>
      <c r="D34" s="5">
        <v>382</v>
      </c>
      <c r="E34" s="6">
        <f>IF(C34&gt;0,(D34-C34)/C34,"-")</f>
        <v>0.12023460410557185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268</v>
      </c>
      <c r="D36" s="5">
        <v>295</v>
      </c>
      <c r="E36" s="6">
        <f t="shared" si="2"/>
        <v>0.10074626865671642</v>
      </c>
    </row>
    <row r="37" spans="2:5" ht="20.100000000000001" customHeight="1" thickBot="1" x14ac:dyDescent="0.25">
      <c r="B37" s="4" t="s">
        <v>30</v>
      </c>
      <c r="C37" s="5">
        <v>73</v>
      </c>
      <c r="D37" s="5">
        <v>87</v>
      </c>
      <c r="E37" s="6">
        <f t="shared" si="2"/>
        <v>0.19178082191780821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403</v>
      </c>
      <c r="D44" s="5">
        <v>411</v>
      </c>
      <c r="E44" s="6">
        <f>IF(C44&gt;0,(D44-C44)/C44,"-")</f>
        <v>1.9851116625310174E-2</v>
      </c>
    </row>
    <row r="45" spans="2:5" ht="20.100000000000001" customHeight="1" thickBot="1" x14ac:dyDescent="0.25">
      <c r="B45" s="4" t="s">
        <v>34</v>
      </c>
      <c r="C45" s="5">
        <v>17</v>
      </c>
      <c r="D45" s="5">
        <v>13</v>
      </c>
      <c r="E45" s="6">
        <f t="shared" ref="E45:E51" si="3">IF(C45&gt;0,(D45-C45)/C45,"-")</f>
        <v>-0.23529411764705882</v>
      </c>
    </row>
    <row r="46" spans="2:5" ht="20.100000000000001" customHeight="1" thickBot="1" x14ac:dyDescent="0.25">
      <c r="B46" s="4" t="s">
        <v>31</v>
      </c>
      <c r="C46" s="5">
        <v>17</v>
      </c>
      <c r="D46" s="5">
        <v>29</v>
      </c>
      <c r="E46" s="6">
        <f t="shared" si="3"/>
        <v>0.70588235294117652</v>
      </c>
    </row>
    <row r="47" spans="2:5" ht="20.100000000000001" customHeight="1" thickBot="1" x14ac:dyDescent="0.25">
      <c r="B47" s="4" t="s">
        <v>32</v>
      </c>
      <c r="C47" s="5">
        <v>805</v>
      </c>
      <c r="D47" s="5">
        <v>837</v>
      </c>
      <c r="E47" s="6">
        <f t="shared" si="3"/>
        <v>3.9751552795031057E-2</v>
      </c>
    </row>
    <row r="48" spans="2:5" ht="20.100000000000001" customHeight="1" thickBot="1" x14ac:dyDescent="0.25">
      <c r="B48" s="4" t="s">
        <v>35</v>
      </c>
      <c r="C48" s="5">
        <v>260</v>
      </c>
      <c r="D48" s="5">
        <v>248</v>
      </c>
      <c r="E48" s="6">
        <f t="shared" si="3"/>
        <v>-4.6153846153846156E-2</v>
      </c>
    </row>
    <row r="49" spans="2:5" ht="20.100000000000001" customHeight="1" thickBot="1" x14ac:dyDescent="0.25">
      <c r="B49" s="4" t="s">
        <v>67</v>
      </c>
      <c r="C49" s="5">
        <v>357</v>
      </c>
      <c r="D49" s="5">
        <v>327</v>
      </c>
      <c r="E49" s="6">
        <f t="shared" si="3"/>
        <v>-8.4033613445378158E-2</v>
      </c>
    </row>
    <row r="50" spans="2:5" ht="20.100000000000001" customHeight="1" collapsed="1" thickBot="1" x14ac:dyDescent="0.25">
      <c r="B50" s="4" t="s">
        <v>36</v>
      </c>
      <c r="C50" s="6">
        <f>C44/(C44+C45)</f>
        <v>0.95952380952380956</v>
      </c>
      <c r="D50" s="6">
        <f>D44/(D44+D45)</f>
        <v>0.96933962264150941</v>
      </c>
      <c r="E50" s="6">
        <f t="shared" si="3"/>
        <v>1.0229879676014738E-2</v>
      </c>
    </row>
    <row r="51" spans="2:5" ht="20.100000000000001" customHeight="1" thickBot="1" x14ac:dyDescent="0.25">
      <c r="B51" s="4" t="s">
        <v>37</v>
      </c>
      <c r="C51" s="6">
        <f>C47/(C46+C47)</f>
        <v>0.97931873479318732</v>
      </c>
      <c r="D51" s="6">
        <f t="shared" ref="D51" si="4">D47/(D46+D47)</f>
        <v>0.96651270207852191</v>
      </c>
      <c r="E51" s="6">
        <f t="shared" si="3"/>
        <v>-1.3076470672614861E-2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424</v>
      </c>
      <c r="D58" s="5">
        <v>430</v>
      </c>
      <c r="E58" s="6">
        <f>IF(C58&gt;0,(D58-C58)/C58,"-")</f>
        <v>1.4150943396226415E-2</v>
      </c>
    </row>
    <row r="59" spans="2:5" ht="20.100000000000001" customHeight="1" thickBot="1" x14ac:dyDescent="0.25">
      <c r="B59" s="4" t="s">
        <v>41</v>
      </c>
      <c r="C59" s="5">
        <v>275</v>
      </c>
      <c r="D59" s="5">
        <v>231</v>
      </c>
      <c r="E59" s="6">
        <f t="shared" ref="E59:E63" si="5">IF(C59&gt;0,(D59-C59)/C59,"-")</f>
        <v>-0.16</v>
      </c>
    </row>
    <row r="60" spans="2:5" ht="20.100000000000001" customHeight="1" thickBot="1" x14ac:dyDescent="0.25">
      <c r="B60" s="4" t="s">
        <v>42</v>
      </c>
      <c r="C60" s="5">
        <v>132</v>
      </c>
      <c r="D60" s="5">
        <v>186</v>
      </c>
      <c r="E60" s="6">
        <f t="shared" si="5"/>
        <v>0.40909090909090912</v>
      </c>
    </row>
    <row r="61" spans="2:5" ht="20.100000000000001" customHeight="1" collapsed="1" thickBot="1" x14ac:dyDescent="0.25">
      <c r="B61" s="4" t="s">
        <v>98</v>
      </c>
      <c r="C61" s="6">
        <f>(C59+C60)/C58</f>
        <v>0.95990566037735847</v>
      </c>
      <c r="D61" s="6">
        <f>(D59+D60)/D58</f>
        <v>0.96976744186046515</v>
      </c>
      <c r="E61" s="6">
        <f t="shared" si="5"/>
        <v>1.0273698645791725E-2</v>
      </c>
    </row>
    <row r="62" spans="2:5" ht="20.100000000000001" customHeight="1" thickBot="1" x14ac:dyDescent="0.25">
      <c r="B62" s="4" t="s">
        <v>39</v>
      </c>
      <c r="C62" s="6">
        <v>0.95486111111111116</v>
      </c>
      <c r="D62" s="6">
        <v>0.97058823529411764</v>
      </c>
      <c r="E62" s="6">
        <f t="shared" si="5"/>
        <v>1.647058823529406E-2</v>
      </c>
    </row>
    <row r="63" spans="2:5" ht="20.100000000000001" customHeight="1" thickBot="1" x14ac:dyDescent="0.25">
      <c r="B63" s="4" t="s">
        <v>40</v>
      </c>
      <c r="C63" s="6">
        <v>0.97058823529411764</v>
      </c>
      <c r="D63" s="6">
        <v>0.96875</v>
      </c>
      <c r="E63" s="6">
        <f t="shared" si="5"/>
        <v>-1.8939393939393873E-3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1953</v>
      </c>
      <c r="D70" s="5">
        <v>1840</v>
      </c>
      <c r="E70" s="6">
        <f>IF(C70&gt;0,(D70-C70)/C70,"-")</f>
        <v>-5.7859703020993344E-2</v>
      </c>
    </row>
    <row r="71" spans="2:5" ht="20.100000000000001" customHeight="1" thickBot="1" x14ac:dyDescent="0.25">
      <c r="B71" s="4" t="s">
        <v>45</v>
      </c>
      <c r="C71" s="5">
        <v>668</v>
      </c>
      <c r="D71" s="5">
        <v>669</v>
      </c>
      <c r="E71" s="6">
        <f t="shared" ref="E71:E77" si="6">IF(C71&gt;0,(D71-C71)/C71,"-")</f>
        <v>1.4970059880239522E-3</v>
      </c>
    </row>
    <row r="72" spans="2:5" ht="20.100000000000001" customHeight="1" thickBot="1" x14ac:dyDescent="0.25">
      <c r="B72" s="4" t="s">
        <v>43</v>
      </c>
      <c r="C72" s="5">
        <v>9</v>
      </c>
      <c r="D72" s="5">
        <v>17</v>
      </c>
      <c r="E72" s="6">
        <f t="shared" si="6"/>
        <v>0.88888888888888884</v>
      </c>
    </row>
    <row r="73" spans="2:5" ht="20.100000000000001" customHeight="1" thickBot="1" x14ac:dyDescent="0.25">
      <c r="B73" s="4" t="s">
        <v>46</v>
      </c>
      <c r="C73" s="5">
        <v>968</v>
      </c>
      <c r="D73" s="5">
        <v>734</v>
      </c>
      <c r="E73" s="6">
        <f t="shared" si="6"/>
        <v>-0.24173553719008264</v>
      </c>
    </row>
    <row r="74" spans="2:5" ht="20.100000000000001" customHeight="1" thickBot="1" x14ac:dyDescent="0.25">
      <c r="B74" s="4" t="s">
        <v>47</v>
      </c>
      <c r="C74" s="5">
        <v>252</v>
      </c>
      <c r="D74" s="5">
        <v>342</v>
      </c>
      <c r="E74" s="6">
        <f t="shared" si="6"/>
        <v>0.35714285714285715</v>
      </c>
    </row>
    <row r="75" spans="2:5" ht="20.100000000000001" customHeight="1" thickBot="1" x14ac:dyDescent="0.25">
      <c r="B75" s="4" t="s">
        <v>48</v>
      </c>
      <c r="C75" s="5">
        <v>53</v>
      </c>
      <c r="D75" s="5">
        <v>75</v>
      </c>
      <c r="E75" s="6">
        <f t="shared" si="6"/>
        <v>0.41509433962264153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3</v>
      </c>
      <c r="D77" s="5">
        <v>3</v>
      </c>
      <c r="E77" s="6">
        <f t="shared" si="6"/>
        <v>0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90</v>
      </c>
      <c r="D90" s="5">
        <v>80</v>
      </c>
      <c r="E90" s="6">
        <f>IF(C90&gt;0,(D90-C90)/C90,"-")</f>
        <v>-0.1111111111111111</v>
      </c>
    </row>
    <row r="91" spans="2:5" ht="29.25" thickBot="1" x14ac:dyDescent="0.25">
      <c r="B91" s="4" t="s">
        <v>52</v>
      </c>
      <c r="C91" s="5">
        <v>32</v>
      </c>
      <c r="D91" s="5">
        <v>36</v>
      </c>
      <c r="E91" s="6">
        <f t="shared" ref="E91:E93" si="7">IF(C91&gt;0,(D91-C91)/C91,"-")</f>
        <v>0.125</v>
      </c>
    </row>
    <row r="92" spans="2:5" ht="29.25" customHeight="1" thickBot="1" x14ac:dyDescent="0.25">
      <c r="B92" s="4" t="s">
        <v>53</v>
      </c>
      <c r="C92" s="5">
        <v>35</v>
      </c>
      <c r="D92" s="5">
        <v>36</v>
      </c>
      <c r="E92" s="6">
        <f t="shared" si="7"/>
        <v>2.8571428571428571E-2</v>
      </c>
    </row>
    <row r="93" spans="2:5" ht="29.25" customHeight="1" thickBot="1" x14ac:dyDescent="0.25">
      <c r="B93" s="4" t="s">
        <v>54</v>
      </c>
      <c r="C93" s="6">
        <f>(C90+C91)/(C90+C91+C92)</f>
        <v>0.77707006369426757</v>
      </c>
      <c r="D93" s="6">
        <f>(D90+D91)/(D90+D91+D92)</f>
        <v>0.76315789473684215</v>
      </c>
      <c r="E93" s="6">
        <f t="shared" si="7"/>
        <v>-1.7903364969801563E-2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158</v>
      </c>
      <c r="D100" s="5">
        <v>152</v>
      </c>
      <c r="E100" s="6">
        <f>IF(C100&gt;0,(D100-C100)/C100,"-")</f>
        <v>-3.7974683544303799E-2</v>
      </c>
    </row>
    <row r="101" spans="2:5" ht="20.100000000000001" customHeight="1" thickBot="1" x14ac:dyDescent="0.25">
      <c r="B101" s="4" t="s">
        <v>41</v>
      </c>
      <c r="C101" s="5">
        <v>56</v>
      </c>
      <c r="D101" s="5">
        <v>61</v>
      </c>
      <c r="E101" s="6">
        <f t="shared" ref="E101:E105" si="8">IF(C101&gt;0,(D101-C101)/C101,"-")</f>
        <v>8.9285714285714288E-2</v>
      </c>
    </row>
    <row r="102" spans="2:5" ht="20.100000000000001" customHeight="1" thickBot="1" x14ac:dyDescent="0.25">
      <c r="B102" s="4" t="s">
        <v>42</v>
      </c>
      <c r="C102" s="5">
        <v>66</v>
      </c>
      <c r="D102" s="5">
        <v>55</v>
      </c>
      <c r="E102" s="6">
        <f t="shared" si="8"/>
        <v>-0.16666666666666666</v>
      </c>
    </row>
    <row r="103" spans="2:5" ht="20.100000000000001" customHeight="1" thickBot="1" x14ac:dyDescent="0.25">
      <c r="B103" s="4" t="s">
        <v>98</v>
      </c>
      <c r="C103" s="6">
        <f>(C101+C102)/C100</f>
        <v>0.77215189873417722</v>
      </c>
      <c r="D103" s="6">
        <f>(D101+D102)/D100</f>
        <v>0.76315789473684215</v>
      </c>
      <c r="E103" s="6">
        <f t="shared" si="8"/>
        <v>-1.1647972389991329E-2</v>
      </c>
    </row>
    <row r="104" spans="2:5" ht="20.100000000000001" customHeight="1" thickBot="1" x14ac:dyDescent="0.25">
      <c r="B104" s="4" t="s">
        <v>39</v>
      </c>
      <c r="C104" s="6">
        <v>0.72727272727272729</v>
      </c>
      <c r="D104" s="6">
        <v>0.6853932584269663</v>
      </c>
      <c r="E104" s="6">
        <f t="shared" si="8"/>
        <v>-5.7584269662921364E-2</v>
      </c>
    </row>
    <row r="105" spans="2:5" ht="20.100000000000001" customHeight="1" thickBot="1" x14ac:dyDescent="0.25">
      <c r="B105" s="4" t="s">
        <v>40</v>
      </c>
      <c r="C105" s="6">
        <v>0.81481481481481477</v>
      </c>
      <c r="D105" s="6">
        <v>0.87301587301587302</v>
      </c>
      <c r="E105" s="6">
        <f t="shared" si="8"/>
        <v>7.1428571428571494E-2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187</v>
      </c>
      <c r="D112" s="5">
        <v>222</v>
      </c>
      <c r="E112" s="6">
        <f>IF(C112&gt;0,(D112-C112)/C112,"-")</f>
        <v>0.18716577540106952</v>
      </c>
    </row>
    <row r="113" spans="2:14" ht="15" thickBot="1" x14ac:dyDescent="0.25">
      <c r="B113" s="4" t="s">
        <v>56</v>
      </c>
      <c r="C113" s="5">
        <v>91</v>
      </c>
      <c r="D113" s="5">
        <v>103</v>
      </c>
      <c r="E113" s="6">
        <f t="shared" ref="E113:E114" si="9">IF(C113&gt;0,(D113-C113)/C113,"-")</f>
        <v>0.13186813186813187</v>
      </c>
    </row>
    <row r="114" spans="2:14" ht="15" thickBot="1" x14ac:dyDescent="0.25">
      <c r="B114" s="4" t="s">
        <v>57</v>
      </c>
      <c r="C114" s="5">
        <v>96</v>
      </c>
      <c r="D114" s="5">
        <v>119</v>
      </c>
      <c r="E114" s="6">
        <f t="shared" si="9"/>
        <v>0.23958333333333334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0</v>
      </c>
      <c r="E128" s="10">
        <v>0</v>
      </c>
      <c r="F128" s="10">
        <v>4</v>
      </c>
      <c r="G128" s="10">
        <v>2</v>
      </c>
      <c r="H128" s="10">
        <v>1</v>
      </c>
      <c r="I128" s="10">
        <v>1</v>
      </c>
      <c r="J128" s="10">
        <v>4</v>
      </c>
      <c r="K128" s="6">
        <f>IF(C128=0,"-",(G128-C128)/C128)</f>
        <v>-0.5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1</v>
      </c>
      <c r="D131" s="10">
        <v>0</v>
      </c>
      <c r="E131" s="10">
        <v>0</v>
      </c>
      <c r="F131" s="10">
        <v>1</v>
      </c>
      <c r="G131" s="10">
        <v>0</v>
      </c>
      <c r="H131" s="10">
        <v>0</v>
      </c>
      <c r="I131" s="10">
        <v>0</v>
      </c>
      <c r="J131" s="10">
        <v>0</v>
      </c>
      <c r="K131" s="6">
        <f t="shared" si="11"/>
        <v>-1</v>
      </c>
      <c r="L131" s="6" t="str">
        <f t="shared" si="10"/>
        <v>-</v>
      </c>
      <c r="M131" s="6" t="str">
        <f t="shared" si="10"/>
        <v>-</v>
      </c>
      <c r="N131" s="6">
        <f t="shared" si="10"/>
        <v>-1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5</v>
      </c>
      <c r="D133" s="10">
        <v>0</v>
      </c>
      <c r="E133" s="10">
        <v>0</v>
      </c>
      <c r="F133" s="10">
        <v>5</v>
      </c>
      <c r="G133" s="10">
        <v>2</v>
      </c>
      <c r="H133" s="10">
        <v>1</v>
      </c>
      <c r="I133" s="10">
        <v>1</v>
      </c>
      <c r="J133" s="10">
        <v>4</v>
      </c>
      <c r="K133" s="6">
        <f t="shared" si="11"/>
        <v>-0.6</v>
      </c>
      <c r="L133" s="6" t="str">
        <f t="shared" si="10"/>
        <v>-</v>
      </c>
      <c r="M133" s="6" t="str">
        <f t="shared" si="10"/>
        <v>-</v>
      </c>
      <c r="N133" s="6">
        <f t="shared" si="10"/>
        <v>-0.2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5</v>
      </c>
      <c r="D143" s="10">
        <v>0</v>
      </c>
      <c r="E143" s="10">
        <v>0</v>
      </c>
      <c r="F143" s="10">
        <v>5</v>
      </c>
      <c r="G143" s="10">
        <v>2</v>
      </c>
      <c r="H143" s="10">
        <v>0</v>
      </c>
      <c r="I143" s="10">
        <v>0</v>
      </c>
      <c r="J143" s="10">
        <v>2</v>
      </c>
      <c r="K143" s="6">
        <f>IF(C143=0,"-",(G143-C143)/C143)</f>
        <v>-0.6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-0.6</v>
      </c>
    </row>
    <row r="144" spans="2:14" ht="15" thickBot="1" x14ac:dyDescent="0.25">
      <c r="B144" s="4" t="s">
        <v>72</v>
      </c>
      <c r="C144" s="10">
        <v>3</v>
      </c>
      <c r="D144" s="10">
        <v>0</v>
      </c>
      <c r="E144" s="10">
        <v>1</v>
      </c>
      <c r="F144" s="10">
        <v>4</v>
      </c>
      <c r="G144" s="10">
        <v>1</v>
      </c>
      <c r="H144" s="10">
        <v>0</v>
      </c>
      <c r="I144" s="10">
        <v>1</v>
      </c>
      <c r="J144" s="10">
        <v>2</v>
      </c>
      <c r="K144" s="6">
        <f t="shared" ref="K144:K147" si="16">IF(C144=0,"-",(G144-C144)/C144)</f>
        <v>-0.66666666666666663</v>
      </c>
      <c r="L144" s="6" t="str">
        <f t="shared" si="15"/>
        <v>-</v>
      </c>
      <c r="M144" s="6">
        <f t="shared" si="15"/>
        <v>0</v>
      </c>
      <c r="N144" s="6">
        <f t="shared" si="15"/>
        <v>-0.5</v>
      </c>
    </row>
    <row r="145" spans="2:14" ht="15" thickBot="1" x14ac:dyDescent="0.25">
      <c r="B145" s="4" t="s">
        <v>73</v>
      </c>
      <c r="C145" s="10">
        <v>22</v>
      </c>
      <c r="D145" s="10">
        <v>0</v>
      </c>
      <c r="E145" s="10">
        <v>1</v>
      </c>
      <c r="F145" s="10">
        <v>23</v>
      </c>
      <c r="G145" s="10">
        <v>9</v>
      </c>
      <c r="H145" s="10">
        <v>0</v>
      </c>
      <c r="I145" s="10">
        <v>0</v>
      </c>
      <c r="J145" s="10">
        <v>9</v>
      </c>
      <c r="K145" s="6">
        <f t="shared" si="16"/>
        <v>-0.59090909090909094</v>
      </c>
      <c r="L145" s="6" t="str">
        <f t="shared" si="15"/>
        <v>-</v>
      </c>
      <c r="M145" s="6">
        <f t="shared" si="15"/>
        <v>-1</v>
      </c>
      <c r="N145" s="6">
        <f t="shared" si="15"/>
        <v>-0.60869565217391308</v>
      </c>
    </row>
    <row r="146" spans="2:14" ht="15" thickBot="1" x14ac:dyDescent="0.25">
      <c r="B146" s="4" t="s">
        <v>74</v>
      </c>
      <c r="C146" s="10">
        <v>9</v>
      </c>
      <c r="D146" s="10">
        <v>0</v>
      </c>
      <c r="E146" s="10">
        <v>1</v>
      </c>
      <c r="F146" s="10">
        <v>10</v>
      </c>
      <c r="G146" s="10">
        <v>4</v>
      </c>
      <c r="H146" s="10">
        <v>0</v>
      </c>
      <c r="I146" s="10">
        <v>2</v>
      </c>
      <c r="J146" s="10">
        <v>6</v>
      </c>
      <c r="K146" s="6">
        <f t="shared" si="16"/>
        <v>-0.55555555555555558</v>
      </c>
      <c r="L146" s="6" t="str">
        <f t="shared" si="15"/>
        <v>-</v>
      </c>
      <c r="M146" s="6">
        <f t="shared" si="15"/>
        <v>1</v>
      </c>
      <c r="N146" s="6">
        <f t="shared" si="15"/>
        <v>-0.4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40</v>
      </c>
      <c r="D148" s="10">
        <v>0</v>
      </c>
      <c r="E148" s="10">
        <v>3</v>
      </c>
      <c r="F148" s="10">
        <v>43</v>
      </c>
      <c r="G148" s="10">
        <v>16</v>
      </c>
      <c r="H148" s="10">
        <v>0</v>
      </c>
      <c r="I148" s="10">
        <v>3</v>
      </c>
      <c r="J148" s="10">
        <v>19</v>
      </c>
      <c r="K148" s="6">
        <f t="shared" ref="K148" si="17">IF(C148=0,"-",(G148-C148)/C148)</f>
        <v>-0.6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-0.55813953488372092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0.18518518518518517</v>
      </c>
      <c r="D149" s="6" t="str">
        <f t="shared" si="21"/>
        <v>-</v>
      </c>
      <c r="E149" s="6" t="str">
        <f t="shared" si="21"/>
        <v>-</v>
      </c>
      <c r="F149" s="6">
        <f t="shared" si="21"/>
        <v>0.17857142857142858</v>
      </c>
      <c r="G149" s="6">
        <f t="shared" si="21"/>
        <v>0.18181818181818182</v>
      </c>
      <c r="H149" s="6" t="str">
        <f t="shared" si="21"/>
        <v>-</v>
      </c>
      <c r="I149" s="6" t="str">
        <f t="shared" si="21"/>
        <v>-</v>
      </c>
      <c r="J149" s="6">
        <f t="shared" si="21"/>
        <v>0.18181818181818182</v>
      </c>
      <c r="K149" s="6">
        <f>IF(OR(C149="-",G149="-"),"-",(G149-C149)/C149)</f>
        <v>-1.8181818181818101E-2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1.8181818181818188E-2</v>
      </c>
    </row>
    <row r="150" spans="2:14" ht="29.25" thickBot="1" x14ac:dyDescent="0.25">
      <c r="B150" s="7" t="s">
        <v>77</v>
      </c>
      <c r="C150" s="6">
        <f t="shared" si="21"/>
        <v>0.25</v>
      </c>
      <c r="D150" s="6" t="str">
        <f t="shared" si="21"/>
        <v>-</v>
      </c>
      <c r="E150" s="6">
        <f t="shared" si="21"/>
        <v>0.5</v>
      </c>
      <c r="F150" s="6">
        <f t="shared" si="21"/>
        <v>0.2857142857142857</v>
      </c>
      <c r="G150" s="6">
        <f t="shared" si="21"/>
        <v>0.2</v>
      </c>
      <c r="H150" s="6" t="str">
        <f t="shared" si="21"/>
        <v>-</v>
      </c>
      <c r="I150" s="6">
        <f t="shared" si="21"/>
        <v>0.33333333333333331</v>
      </c>
      <c r="J150" s="6">
        <f t="shared" si="21"/>
        <v>0.25</v>
      </c>
      <c r="K150" s="6">
        <f>IF(OR(C150="-",G150="-"),"-",(G150-C150)/C150)</f>
        <v>-0.19999999999999996</v>
      </c>
      <c r="L150" s="6" t="str">
        <f t="shared" si="22"/>
        <v>-</v>
      </c>
      <c r="M150" s="6">
        <f t="shared" si="22"/>
        <v>-0.33333333333333337</v>
      </c>
      <c r="N150" s="6">
        <f t="shared" si="22"/>
        <v>-0.12499999999999994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31</v>
      </c>
      <c r="D157" s="19">
        <v>13</v>
      </c>
      <c r="E157" s="18">
        <f>IF(C157=0,"-",(D157-C157)/C157)</f>
        <v>-0.58064516129032262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7</v>
      </c>
      <c r="D158" s="19">
        <v>2</v>
      </c>
      <c r="E158" s="18">
        <f t="shared" ref="E158:E159" si="23">IF(C158=0,"-",(D158-C158)/C158)</f>
        <v>-0.7142857142857143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1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0.79487179487179482</v>
      </c>
      <c r="D160" s="18">
        <f>IF(D157=0,"-",D157/(D157+D158+D159))</f>
        <v>0.8125</v>
      </c>
      <c r="E160" s="18">
        <f>IF(OR(C160="-",D160="-"),"-",(D160-C160)/C160)</f>
        <v>2.2177419354838773E-2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4</v>
      </c>
      <c r="D166" s="5">
        <v>4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3</v>
      </c>
      <c r="E167" s="6">
        <f t="shared" ref="E167:E168" si="24">IF(C167=0,"-",(D167-C167)/C167)</f>
        <v>0.5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1</v>
      </c>
      <c r="E168" s="6">
        <f t="shared" si="24"/>
        <v>-0.5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7</v>
      </c>
      <c r="D178" s="5">
        <v>17</v>
      </c>
      <c r="E178" s="6">
        <f>IF(C178=0,"-",(D178-C178)/C178)</f>
        <v>1.4285714285714286</v>
      </c>
      <c r="H178" s="13"/>
    </row>
    <row r="179" spans="2:8" ht="15" thickBot="1" x14ac:dyDescent="0.25">
      <c r="B179" s="4" t="s">
        <v>43</v>
      </c>
      <c r="C179" s="5">
        <v>7</v>
      </c>
      <c r="D179" s="5">
        <v>14</v>
      </c>
      <c r="E179" s="6">
        <f t="shared" ref="E179:E185" si="26">IF(C179=0,"-",(D179-C179)/C179)</f>
        <v>1</v>
      </c>
      <c r="H179" s="13"/>
    </row>
    <row r="180" spans="2:8" ht="15" thickBot="1" x14ac:dyDescent="0.25">
      <c r="B180" s="4" t="s">
        <v>47</v>
      </c>
      <c r="C180" s="5">
        <v>0</v>
      </c>
      <c r="D180" s="5">
        <v>2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1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54</v>
      </c>
      <c r="D182" s="5">
        <v>37</v>
      </c>
      <c r="E182" s="6">
        <f t="shared" si="26"/>
        <v>-0.31481481481481483</v>
      </c>
      <c r="H182" s="13"/>
    </row>
    <row r="183" spans="2:8" ht="15" thickBot="1" x14ac:dyDescent="0.25">
      <c r="B183" s="4" t="s">
        <v>47</v>
      </c>
      <c r="C183" s="5">
        <v>50</v>
      </c>
      <c r="D183" s="5">
        <v>34</v>
      </c>
      <c r="E183" s="6">
        <f t="shared" si="26"/>
        <v>-0.32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4</v>
      </c>
      <c r="D185" s="5">
        <v>3</v>
      </c>
      <c r="E185" s="6">
        <f t="shared" si="26"/>
        <v>-0.25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3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3</v>
      </c>
      <c r="D199" s="5">
        <v>3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3</v>
      </c>
      <c r="D200" s="5">
        <v>3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3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3</v>
      </c>
      <c r="D209" s="5">
        <v>3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6</v>
      </c>
      <c r="D221" s="5">
        <v>4</v>
      </c>
      <c r="E221" s="6">
        <f t="shared" ref="E221:E223" si="30">IF(C221=0,"-",(D221-C221)/C221)</f>
        <v>-0.33333333333333331</v>
      </c>
    </row>
    <row r="222" spans="2:5" ht="15" thickBot="1" x14ac:dyDescent="0.25">
      <c r="B222" s="16" t="s">
        <v>92</v>
      </c>
      <c r="C222" s="5">
        <v>6</v>
      </c>
      <c r="D222" s="5">
        <v>4</v>
      </c>
      <c r="E222" s="6">
        <f t="shared" si="30"/>
        <v>-0.33333333333333331</v>
      </c>
    </row>
    <row r="223" spans="2:5" ht="15" thickBot="1" x14ac:dyDescent="0.25">
      <c r="B223" s="16" t="s">
        <v>93</v>
      </c>
      <c r="C223" s="5">
        <v>16</v>
      </c>
      <c r="D223" s="5">
        <v>12</v>
      </c>
      <c r="E223" s="6">
        <f t="shared" si="30"/>
        <v>-0.25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1158</v>
      </c>
      <c r="D14" s="5">
        <v>875</v>
      </c>
      <c r="E14" s="6">
        <f>IF(C14&gt;0,(D14-C14)/C14)</f>
        <v>-0.24438687392055267</v>
      </c>
    </row>
    <row r="15" spans="1:5" ht="20.100000000000001" customHeight="1" thickBot="1" x14ac:dyDescent="0.25">
      <c r="B15" s="4" t="s">
        <v>17</v>
      </c>
      <c r="C15" s="5">
        <v>987</v>
      </c>
      <c r="D15" s="5">
        <v>847</v>
      </c>
      <c r="E15" s="6">
        <f t="shared" ref="E15:E25" si="0">IF(C15&gt;0,(D15-C15)/C15)</f>
        <v>-0.14184397163120568</v>
      </c>
    </row>
    <row r="16" spans="1:5" ht="20.100000000000001" customHeight="1" thickBot="1" x14ac:dyDescent="0.25">
      <c r="B16" s="4" t="s">
        <v>18</v>
      </c>
      <c r="C16" s="5">
        <v>460</v>
      </c>
      <c r="D16" s="5">
        <v>303</v>
      </c>
      <c r="E16" s="6">
        <f t="shared" si="0"/>
        <v>-0.34130434782608693</v>
      </c>
    </row>
    <row r="17" spans="2:5" ht="20.100000000000001" customHeight="1" thickBot="1" x14ac:dyDescent="0.25">
      <c r="B17" s="4" t="s">
        <v>19</v>
      </c>
      <c r="C17" s="5">
        <v>527</v>
      </c>
      <c r="D17" s="5">
        <v>544</v>
      </c>
      <c r="E17" s="6">
        <f t="shared" si="0"/>
        <v>3.2258064516129031E-2</v>
      </c>
    </row>
    <row r="18" spans="2:5" ht="20.100000000000001" customHeight="1" thickBot="1" x14ac:dyDescent="0.25">
      <c r="B18" s="4" t="s">
        <v>100</v>
      </c>
      <c r="C18" s="5">
        <v>2</v>
      </c>
      <c r="D18" s="5">
        <v>0</v>
      </c>
      <c r="E18" s="6">
        <f>IF(C18=0,"-",(D18-C18)/C18)</f>
        <v>-1</v>
      </c>
    </row>
    <row r="19" spans="2:5" ht="20.100000000000001" customHeight="1" thickBot="1" x14ac:dyDescent="0.25">
      <c r="B19" s="4" t="s">
        <v>101</v>
      </c>
      <c r="C19" s="5">
        <v>3</v>
      </c>
      <c r="D19" s="5">
        <v>1</v>
      </c>
      <c r="E19" s="6">
        <f>IF(C19=0,"-",(D19-C19)/C19)</f>
        <v>-0.66666666666666663</v>
      </c>
    </row>
    <row r="20" spans="2:5" ht="20.100000000000001" customHeight="1" thickBot="1" x14ac:dyDescent="0.25">
      <c r="B20" s="4" t="s">
        <v>20</v>
      </c>
      <c r="C20" s="6">
        <f>C17/C15</f>
        <v>0.53394123606889565</v>
      </c>
      <c r="D20" s="6">
        <f>D17/D15</f>
        <v>0.64226682408500591</v>
      </c>
      <c r="E20" s="6">
        <f t="shared" si="0"/>
        <v>0.20287923220474538</v>
      </c>
    </row>
    <row r="21" spans="2:5" ht="30" customHeight="1" thickBot="1" x14ac:dyDescent="0.25">
      <c r="B21" s="4" t="s">
        <v>23</v>
      </c>
      <c r="C21" s="5">
        <v>30</v>
      </c>
      <c r="D21" s="5">
        <v>19</v>
      </c>
      <c r="E21" s="6">
        <f t="shared" si="0"/>
        <v>-0.36666666666666664</v>
      </c>
    </row>
    <row r="22" spans="2:5" ht="20.100000000000001" customHeight="1" thickBot="1" x14ac:dyDescent="0.25">
      <c r="B22" s="4" t="s">
        <v>24</v>
      </c>
      <c r="C22" s="5">
        <v>13</v>
      </c>
      <c r="D22" s="5">
        <v>4</v>
      </c>
      <c r="E22" s="6">
        <f t="shared" si="0"/>
        <v>-0.69230769230769229</v>
      </c>
    </row>
    <row r="23" spans="2:5" ht="20.100000000000001" customHeight="1" thickBot="1" x14ac:dyDescent="0.25">
      <c r="B23" s="4" t="s">
        <v>25</v>
      </c>
      <c r="C23" s="5">
        <v>17</v>
      </c>
      <c r="D23" s="5">
        <v>15</v>
      </c>
      <c r="E23" s="6">
        <f t="shared" si="0"/>
        <v>-0.11764705882352941</v>
      </c>
    </row>
    <row r="24" spans="2:5" ht="20.100000000000001" customHeight="1" thickBot="1" x14ac:dyDescent="0.25">
      <c r="B24" s="4" t="s">
        <v>21</v>
      </c>
      <c r="C24" s="6">
        <f>C23/C21</f>
        <v>0.56666666666666665</v>
      </c>
      <c r="D24" s="6">
        <f t="shared" ref="D24" si="1">D23/D21</f>
        <v>0.78947368421052633</v>
      </c>
      <c r="E24" s="6">
        <f t="shared" si="0"/>
        <v>0.39318885448916413</v>
      </c>
    </row>
    <row r="25" spans="2:5" ht="20.100000000000001" customHeight="1" thickBot="1" x14ac:dyDescent="0.25">
      <c r="B25" s="7" t="s">
        <v>26</v>
      </c>
      <c r="C25" s="6">
        <v>0.28607120187583873</v>
      </c>
      <c r="D25" s="6">
        <v>0.24549372643245734</v>
      </c>
      <c r="E25" s="6">
        <f t="shared" si="0"/>
        <v>-0.14184397163120571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93</v>
      </c>
      <c r="D34" s="5">
        <v>122</v>
      </c>
      <c r="E34" s="6">
        <f>IF(C34&gt;0,(D34-C34)/C34,"-")</f>
        <v>0.31182795698924731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65</v>
      </c>
      <c r="D36" s="5">
        <v>99</v>
      </c>
      <c r="E36" s="6">
        <f t="shared" si="2"/>
        <v>0.52307692307692311</v>
      </c>
    </row>
    <row r="37" spans="2:5" ht="20.100000000000001" customHeight="1" thickBot="1" x14ac:dyDescent="0.25">
      <c r="B37" s="4" t="s">
        <v>30</v>
      </c>
      <c r="C37" s="5">
        <v>28</v>
      </c>
      <c r="D37" s="5">
        <v>23</v>
      </c>
      <c r="E37" s="6">
        <f t="shared" si="2"/>
        <v>-0.17857142857142858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111</v>
      </c>
      <c r="D44" s="5">
        <v>87</v>
      </c>
      <c r="E44" s="6">
        <f>IF(C44&gt;0,(D44-C44)/C44,"-")</f>
        <v>-0.21621621621621623</v>
      </c>
    </row>
    <row r="45" spans="2:5" ht="20.100000000000001" customHeight="1" thickBot="1" x14ac:dyDescent="0.25">
      <c r="B45" s="4" t="s">
        <v>34</v>
      </c>
      <c r="C45" s="5">
        <v>7</v>
      </c>
      <c r="D45" s="5">
        <v>3</v>
      </c>
      <c r="E45" s="6">
        <f t="shared" ref="E45:E51" si="3">IF(C45&gt;0,(D45-C45)/C45,"-")</f>
        <v>-0.5714285714285714</v>
      </c>
    </row>
    <row r="46" spans="2:5" ht="20.100000000000001" customHeight="1" thickBot="1" x14ac:dyDescent="0.25">
      <c r="B46" s="4" t="s">
        <v>31</v>
      </c>
      <c r="C46" s="5">
        <v>19</v>
      </c>
      <c r="D46" s="5">
        <v>29</v>
      </c>
      <c r="E46" s="6">
        <f t="shared" si="3"/>
        <v>0.52631578947368418</v>
      </c>
    </row>
    <row r="47" spans="2:5" ht="20.100000000000001" customHeight="1" thickBot="1" x14ac:dyDescent="0.25">
      <c r="B47" s="4" t="s">
        <v>32</v>
      </c>
      <c r="C47" s="5">
        <v>523</v>
      </c>
      <c r="D47" s="5">
        <v>275</v>
      </c>
      <c r="E47" s="6">
        <f t="shared" si="3"/>
        <v>-0.47418738049713194</v>
      </c>
    </row>
    <row r="48" spans="2:5" ht="20.100000000000001" customHeight="1" thickBot="1" x14ac:dyDescent="0.25">
      <c r="B48" s="4" t="s">
        <v>35</v>
      </c>
      <c r="C48" s="5">
        <v>117</v>
      </c>
      <c r="D48" s="5">
        <v>104</v>
      </c>
      <c r="E48" s="6">
        <f t="shared" si="3"/>
        <v>-0.1111111111111111</v>
      </c>
    </row>
    <row r="49" spans="2:5" ht="20.100000000000001" customHeight="1" thickBot="1" x14ac:dyDescent="0.25">
      <c r="B49" s="4" t="s">
        <v>67</v>
      </c>
      <c r="C49" s="5">
        <v>302</v>
      </c>
      <c r="D49" s="5">
        <v>401</v>
      </c>
      <c r="E49" s="6">
        <f t="shared" si="3"/>
        <v>0.32781456953642385</v>
      </c>
    </row>
    <row r="50" spans="2:5" ht="20.100000000000001" customHeight="1" collapsed="1" thickBot="1" x14ac:dyDescent="0.25">
      <c r="B50" s="4" t="s">
        <v>36</v>
      </c>
      <c r="C50" s="6">
        <f>C44/(C44+C45)</f>
        <v>0.94067796610169496</v>
      </c>
      <c r="D50" s="6">
        <f>D44/(D44+D45)</f>
        <v>0.96666666666666667</v>
      </c>
      <c r="E50" s="6">
        <f t="shared" si="3"/>
        <v>2.7627627627627584E-2</v>
      </c>
    </row>
    <row r="51" spans="2:5" ht="20.100000000000001" customHeight="1" thickBot="1" x14ac:dyDescent="0.25">
      <c r="B51" s="4" t="s">
        <v>37</v>
      </c>
      <c r="C51" s="6">
        <f>C47/(C46+C47)</f>
        <v>0.9649446494464945</v>
      </c>
      <c r="D51" s="6">
        <f t="shared" ref="D51" si="4">D47/(D46+D47)</f>
        <v>0.90460526315789469</v>
      </c>
      <c r="E51" s="6">
        <f t="shared" si="3"/>
        <v>-6.2531448123176084E-2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118</v>
      </c>
      <c r="D58" s="5">
        <v>90</v>
      </c>
      <c r="E58" s="6">
        <f>IF(C58&gt;0,(D58-C58)/C58,"-")</f>
        <v>-0.23728813559322035</v>
      </c>
    </row>
    <row r="59" spans="2:5" ht="20.100000000000001" customHeight="1" thickBot="1" x14ac:dyDescent="0.25">
      <c r="B59" s="4" t="s">
        <v>41</v>
      </c>
      <c r="C59" s="5">
        <v>56</v>
      </c>
      <c r="D59" s="5">
        <v>34</v>
      </c>
      <c r="E59" s="6">
        <f t="shared" ref="E59:E63" si="5">IF(C59&gt;0,(D59-C59)/C59,"-")</f>
        <v>-0.39285714285714285</v>
      </c>
    </row>
    <row r="60" spans="2:5" ht="20.100000000000001" customHeight="1" thickBot="1" x14ac:dyDescent="0.25">
      <c r="B60" s="4" t="s">
        <v>42</v>
      </c>
      <c r="C60" s="5">
        <v>55</v>
      </c>
      <c r="D60" s="5">
        <v>53</v>
      </c>
      <c r="E60" s="6">
        <f t="shared" si="5"/>
        <v>-3.6363636363636362E-2</v>
      </c>
    </row>
    <row r="61" spans="2:5" ht="20.100000000000001" customHeight="1" collapsed="1" thickBot="1" x14ac:dyDescent="0.25">
      <c r="B61" s="4" t="s">
        <v>98</v>
      </c>
      <c r="C61" s="6">
        <f>(C59+C60)/C58</f>
        <v>0.94067796610169496</v>
      </c>
      <c r="D61" s="6">
        <f>(D59+D60)/D58</f>
        <v>0.96666666666666667</v>
      </c>
      <c r="E61" s="6">
        <f t="shared" si="5"/>
        <v>2.7627627627627584E-2</v>
      </c>
    </row>
    <row r="62" spans="2:5" ht="20.100000000000001" customHeight="1" thickBot="1" x14ac:dyDescent="0.25">
      <c r="B62" s="4" t="s">
        <v>39</v>
      </c>
      <c r="C62" s="6">
        <v>0.93333333333333335</v>
      </c>
      <c r="D62" s="6">
        <v>0.97142857142857142</v>
      </c>
      <c r="E62" s="6">
        <f t="shared" si="5"/>
        <v>4.0816326530612221E-2</v>
      </c>
    </row>
    <row r="63" spans="2:5" ht="20.100000000000001" customHeight="1" thickBot="1" x14ac:dyDescent="0.25">
      <c r="B63" s="4" t="s">
        <v>40</v>
      </c>
      <c r="C63" s="6">
        <v>0.94827586206896552</v>
      </c>
      <c r="D63" s="6">
        <v>0.96363636363636362</v>
      </c>
      <c r="E63" s="6">
        <f t="shared" si="5"/>
        <v>1.6198347107437994E-2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1260</v>
      </c>
      <c r="D70" s="5">
        <v>1063</v>
      </c>
      <c r="E70" s="6">
        <f>IF(C70&gt;0,(D70-C70)/C70,"-")</f>
        <v>-0.15634920634920635</v>
      </c>
    </row>
    <row r="71" spans="2:5" ht="20.100000000000001" customHeight="1" thickBot="1" x14ac:dyDescent="0.25">
      <c r="B71" s="4" t="s">
        <v>45</v>
      </c>
      <c r="C71" s="5">
        <v>178</v>
      </c>
      <c r="D71" s="5">
        <v>152</v>
      </c>
      <c r="E71" s="6">
        <f t="shared" ref="E71:E77" si="6">IF(C71&gt;0,(D71-C71)/C71,"-")</f>
        <v>-0.14606741573033707</v>
      </c>
    </row>
    <row r="72" spans="2:5" ht="20.100000000000001" customHeight="1" thickBot="1" x14ac:dyDescent="0.25">
      <c r="B72" s="4" t="s">
        <v>43</v>
      </c>
      <c r="C72" s="5">
        <v>1</v>
      </c>
      <c r="D72" s="5">
        <v>5</v>
      </c>
      <c r="E72" s="6">
        <f t="shared" si="6"/>
        <v>4</v>
      </c>
    </row>
    <row r="73" spans="2:5" ht="20.100000000000001" customHeight="1" thickBot="1" x14ac:dyDescent="0.25">
      <c r="B73" s="4" t="s">
        <v>46</v>
      </c>
      <c r="C73" s="5">
        <v>969</v>
      </c>
      <c r="D73" s="5">
        <v>765</v>
      </c>
      <c r="E73" s="6">
        <f t="shared" si="6"/>
        <v>-0.21052631578947367</v>
      </c>
    </row>
    <row r="74" spans="2:5" ht="20.100000000000001" customHeight="1" thickBot="1" x14ac:dyDescent="0.25">
      <c r="B74" s="4" t="s">
        <v>47</v>
      </c>
      <c r="C74" s="5">
        <v>100</v>
      </c>
      <c r="D74" s="5">
        <v>134</v>
      </c>
      <c r="E74" s="6">
        <f t="shared" si="6"/>
        <v>0.34</v>
      </c>
    </row>
    <row r="75" spans="2:5" ht="20.100000000000001" customHeight="1" thickBot="1" x14ac:dyDescent="0.25">
      <c r="B75" s="4" t="s">
        <v>48</v>
      </c>
      <c r="C75" s="5">
        <v>12</v>
      </c>
      <c r="D75" s="5">
        <v>7</v>
      </c>
      <c r="E75" s="6">
        <f t="shared" si="6"/>
        <v>-0.41666666666666669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73</v>
      </c>
      <c r="D90" s="5">
        <v>115</v>
      </c>
      <c r="E90" s="6">
        <f>IF(C90&gt;0,(D90-C90)/C90,"-")</f>
        <v>0.57534246575342463</v>
      </c>
    </row>
    <row r="91" spans="2:5" ht="29.25" thickBot="1" x14ac:dyDescent="0.25">
      <c r="B91" s="4" t="s">
        <v>52</v>
      </c>
      <c r="C91" s="5">
        <v>21</v>
      </c>
      <c r="D91" s="5">
        <v>14</v>
      </c>
      <c r="E91" s="6">
        <f t="shared" ref="E91:E93" si="7">IF(C91&gt;0,(D91-C91)/C91,"-")</f>
        <v>-0.33333333333333331</v>
      </c>
    </row>
    <row r="92" spans="2:5" ht="29.25" customHeight="1" thickBot="1" x14ac:dyDescent="0.25">
      <c r="B92" s="4" t="s">
        <v>53</v>
      </c>
      <c r="C92" s="5">
        <v>15</v>
      </c>
      <c r="D92" s="5">
        <v>34</v>
      </c>
      <c r="E92" s="6">
        <f t="shared" si="7"/>
        <v>1.2666666666666666</v>
      </c>
    </row>
    <row r="93" spans="2:5" ht="29.25" customHeight="1" thickBot="1" x14ac:dyDescent="0.25">
      <c r="B93" s="4" t="s">
        <v>54</v>
      </c>
      <c r="C93" s="6">
        <f>(C90+C91)/(C90+C91+C92)</f>
        <v>0.86238532110091748</v>
      </c>
      <c r="D93" s="6">
        <f>(D90+D91)/(D90+D91+D92)</f>
        <v>0.79141104294478526</v>
      </c>
      <c r="E93" s="6">
        <f t="shared" si="7"/>
        <v>-8.2299960840621397E-2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109</v>
      </c>
      <c r="D100" s="5">
        <v>166</v>
      </c>
      <c r="E100" s="6">
        <f>IF(C100&gt;0,(D100-C100)/C100,"-")</f>
        <v>0.52293577981651373</v>
      </c>
    </row>
    <row r="101" spans="2:5" ht="20.100000000000001" customHeight="1" thickBot="1" x14ac:dyDescent="0.25">
      <c r="B101" s="4" t="s">
        <v>41</v>
      </c>
      <c r="C101" s="5">
        <v>50</v>
      </c>
      <c r="D101" s="5">
        <v>82</v>
      </c>
      <c r="E101" s="6">
        <f t="shared" ref="E101:E105" si="8">IF(C101&gt;0,(D101-C101)/C101,"-")</f>
        <v>0.64</v>
      </c>
    </row>
    <row r="102" spans="2:5" ht="20.100000000000001" customHeight="1" thickBot="1" x14ac:dyDescent="0.25">
      <c r="B102" s="4" t="s">
        <v>42</v>
      </c>
      <c r="C102" s="5">
        <v>44</v>
      </c>
      <c r="D102" s="5">
        <v>49</v>
      </c>
      <c r="E102" s="6">
        <f t="shared" si="8"/>
        <v>0.11363636363636363</v>
      </c>
    </row>
    <row r="103" spans="2:5" ht="20.100000000000001" customHeight="1" thickBot="1" x14ac:dyDescent="0.25">
      <c r="B103" s="4" t="s">
        <v>98</v>
      </c>
      <c r="C103" s="6">
        <f>(C101+C102)/C100</f>
        <v>0.86238532110091748</v>
      </c>
      <c r="D103" s="6">
        <f>(D101+D102)/D100</f>
        <v>0.78915662650602414</v>
      </c>
      <c r="E103" s="6">
        <f t="shared" si="8"/>
        <v>-8.4914124583440151E-2</v>
      </c>
    </row>
    <row r="104" spans="2:5" ht="20.100000000000001" customHeight="1" thickBot="1" x14ac:dyDescent="0.25">
      <c r="B104" s="4" t="s">
        <v>39</v>
      </c>
      <c r="C104" s="6">
        <v>0.86206896551724133</v>
      </c>
      <c r="D104" s="6">
        <v>0.76635514018691586</v>
      </c>
      <c r="E104" s="6">
        <f t="shared" si="8"/>
        <v>-0.11102803738317754</v>
      </c>
    </row>
    <row r="105" spans="2:5" ht="20.100000000000001" customHeight="1" thickBot="1" x14ac:dyDescent="0.25">
      <c r="B105" s="4" t="s">
        <v>40</v>
      </c>
      <c r="C105" s="6">
        <v>0.86274509803921573</v>
      </c>
      <c r="D105" s="6">
        <v>0.83050847457627119</v>
      </c>
      <c r="E105" s="6">
        <f t="shared" si="8"/>
        <v>-3.736517719568571E-2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129</v>
      </c>
      <c r="D112" s="5">
        <v>137</v>
      </c>
      <c r="E112" s="6">
        <f>IF(C112&gt;0,(D112-C112)/C112,"-")</f>
        <v>6.2015503875968991E-2</v>
      </c>
    </row>
    <row r="113" spans="2:14" ht="15" thickBot="1" x14ac:dyDescent="0.25">
      <c r="B113" s="4" t="s">
        <v>56</v>
      </c>
      <c r="C113" s="5">
        <v>93</v>
      </c>
      <c r="D113" s="5">
        <v>119</v>
      </c>
      <c r="E113" s="6">
        <f t="shared" ref="E113:E114" si="9">IF(C113&gt;0,(D113-C113)/C113,"-")</f>
        <v>0.27956989247311825</v>
      </c>
    </row>
    <row r="114" spans="2:14" ht="15" thickBot="1" x14ac:dyDescent="0.25">
      <c r="B114" s="4" t="s">
        <v>57</v>
      </c>
      <c r="C114" s="5">
        <v>36</v>
      </c>
      <c r="D114" s="5">
        <v>18</v>
      </c>
      <c r="E114" s="6">
        <f t="shared" si="9"/>
        <v>-0.5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1</v>
      </c>
      <c r="E128" s="10">
        <v>0</v>
      </c>
      <c r="F128" s="10">
        <v>5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1</v>
      </c>
      <c r="E129" s="10">
        <v>0</v>
      </c>
      <c r="F129" s="10">
        <v>1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>
        <f t="shared" si="10"/>
        <v>-1</v>
      </c>
      <c r="M129" s="6" t="str">
        <f t="shared" si="10"/>
        <v>-</v>
      </c>
      <c r="N129" s="6">
        <f t="shared" si="10"/>
        <v>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4</v>
      </c>
      <c r="D133" s="10">
        <v>2</v>
      </c>
      <c r="E133" s="10">
        <v>0</v>
      </c>
      <c r="F133" s="10">
        <v>6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-0.75</v>
      </c>
      <c r="L133" s="6">
        <f t="shared" si="10"/>
        <v>-1</v>
      </c>
      <c r="M133" s="6" t="str">
        <f t="shared" si="10"/>
        <v>-</v>
      </c>
      <c r="N133" s="6">
        <f t="shared" si="10"/>
        <v>-0.83333333333333337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0.5</v>
      </c>
      <c r="E134" s="6" t="str">
        <f t="shared" ref="E134:J134" si="12">IF(E128=0,"-",E128/(E128+E129))</f>
        <v>-</v>
      </c>
      <c r="F134" s="6">
        <f t="shared" si="12"/>
        <v>0.83333333333333337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1</v>
      </c>
      <c r="H144" s="10">
        <v>0</v>
      </c>
      <c r="I144" s="10">
        <v>0</v>
      </c>
      <c r="J144" s="10">
        <v>1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6</v>
      </c>
      <c r="H145" s="10">
        <v>0</v>
      </c>
      <c r="I145" s="10">
        <v>0</v>
      </c>
      <c r="J145" s="10">
        <v>6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1</v>
      </c>
      <c r="H146" s="10">
        <v>0</v>
      </c>
      <c r="I146" s="10">
        <v>0</v>
      </c>
      <c r="J146" s="10">
        <v>1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0</v>
      </c>
      <c r="D148" s="10">
        <v>0</v>
      </c>
      <c r="E148" s="10">
        <v>0</v>
      </c>
      <c r="F148" s="10">
        <v>0</v>
      </c>
      <c r="G148" s="10">
        <v>8</v>
      </c>
      <c r="H148" s="10">
        <v>0</v>
      </c>
      <c r="I148" s="10">
        <v>0</v>
      </c>
      <c r="J148" s="10">
        <v>8</v>
      </c>
      <c r="K148" s="6" t="str">
        <f t="shared" ref="K148" si="17">IF(C148=0,"-",(G148-C148)/C148)</f>
        <v>-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 t="str">
        <f t="shared" ref="N148" si="20">IF(F148=0,"-",(J148-F148)/F148)</f>
        <v>-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0.5</v>
      </c>
      <c r="H150" s="6" t="str">
        <f t="shared" si="21"/>
        <v>-</v>
      </c>
      <c r="I150" s="6" t="str">
        <f t="shared" si="21"/>
        <v>-</v>
      </c>
      <c r="J150" s="6">
        <f t="shared" si="21"/>
        <v>0.5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0</v>
      </c>
      <c r="D157" s="19">
        <v>7</v>
      </c>
      <c r="E157" s="18" t="str">
        <f>IF(C157=0,"-",(D157-C157)/C157)</f>
        <v>-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1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 t="str">
        <f>IF(C157=0,"-",C157/(C157+C158+C159))</f>
        <v>-</v>
      </c>
      <c r="D160" s="18">
        <f>IF(D157=0,"-",D157/(D157+D158+D159))</f>
        <v>0.875</v>
      </c>
      <c r="E160" s="18" t="str">
        <f>IF(OR(C160="-",D160="-"),"-",(D160-C160)/C160)</f>
        <v>-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6</v>
      </c>
      <c r="D166" s="5">
        <v>1</v>
      </c>
      <c r="E166" s="6">
        <f>IF(C166=0,"-",(D166-C166)/C166)</f>
        <v>-0.83333333333333337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0.83333333333333337</v>
      </c>
      <c r="D169" s="6">
        <f>IF(D166=0,"-",(D167+D168)/D166)</f>
        <v>0</v>
      </c>
      <c r="E169" s="6">
        <f t="shared" ref="E169:E171" si="25">IF(OR(C169="-",D169="-"),"-",(D169-C169)/C169)</f>
        <v>-1</v>
      </c>
    </row>
    <row r="170" spans="2:14" ht="20.100000000000001" customHeight="1" thickBot="1" x14ac:dyDescent="0.25">
      <c r="B170" s="4" t="s">
        <v>39</v>
      </c>
      <c r="C170" s="6">
        <v>0.75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5</v>
      </c>
      <c r="D178" s="5">
        <v>2</v>
      </c>
      <c r="E178" s="6">
        <f>IF(C178=0,"-",(D178-C178)/C178)</f>
        <v>-0.6</v>
      </c>
      <c r="H178" s="13"/>
    </row>
    <row r="179" spans="2:8" ht="15" thickBot="1" x14ac:dyDescent="0.25">
      <c r="B179" s="4" t="s">
        <v>43</v>
      </c>
      <c r="C179" s="5">
        <v>0</v>
      </c>
      <c r="D179" s="5">
        <v>2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5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0</v>
      </c>
      <c r="D182" s="5">
        <v>8</v>
      </c>
      <c r="E182" s="6" t="str">
        <f t="shared" si="26"/>
        <v>-</v>
      </c>
      <c r="H182" s="13"/>
    </row>
    <row r="183" spans="2:8" ht="15" thickBot="1" x14ac:dyDescent="0.25">
      <c r="B183" s="4" t="s">
        <v>47</v>
      </c>
      <c r="C183" s="5">
        <v>0</v>
      </c>
      <c r="D183" s="5">
        <v>8</v>
      </c>
      <c r="E183" s="6" t="str">
        <f t="shared" si="26"/>
        <v>-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2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2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1</v>
      </c>
      <c r="D200" s="5">
        <v>2</v>
      </c>
      <c r="E200" s="6">
        <f t="shared" si="27"/>
        <v>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2</v>
      </c>
      <c r="E208" s="6">
        <f t="shared" si="28"/>
        <v>1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2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4</v>
      </c>
      <c r="D221" s="5">
        <v>2</v>
      </c>
      <c r="E221" s="6">
        <f t="shared" ref="E221:E223" si="30">IF(C221=0,"-",(D221-C221)/C221)</f>
        <v>-0.5</v>
      </c>
    </row>
    <row r="222" spans="2:5" ht="15" thickBot="1" x14ac:dyDescent="0.25">
      <c r="B222" s="16" t="s">
        <v>92</v>
      </c>
      <c r="C222" s="5">
        <v>1</v>
      </c>
      <c r="D222" s="5">
        <v>3</v>
      </c>
      <c r="E222" s="6">
        <f t="shared" si="30"/>
        <v>2</v>
      </c>
    </row>
    <row r="223" spans="2:5" ht="15" thickBot="1" x14ac:dyDescent="0.25">
      <c r="B223" s="16" t="s">
        <v>93</v>
      </c>
      <c r="C223" s="5">
        <v>4</v>
      </c>
      <c r="D223" s="5">
        <v>4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1690</v>
      </c>
      <c r="D14" s="5">
        <v>1730</v>
      </c>
      <c r="E14" s="6">
        <f>IF(C14&gt;0,(D14-C14)/C14)</f>
        <v>2.3668639053254437E-2</v>
      </c>
    </row>
    <row r="15" spans="1:5" ht="20.100000000000001" customHeight="1" thickBot="1" x14ac:dyDescent="0.25">
      <c r="B15" s="4" t="s">
        <v>17</v>
      </c>
      <c r="C15" s="5">
        <v>1603</v>
      </c>
      <c r="D15" s="5">
        <v>1666</v>
      </c>
      <c r="E15" s="6">
        <f t="shared" ref="E15:E25" si="0">IF(C15&gt;0,(D15-C15)/C15)</f>
        <v>3.9301310043668124E-2</v>
      </c>
    </row>
    <row r="16" spans="1:5" ht="20.100000000000001" customHeight="1" thickBot="1" x14ac:dyDescent="0.25">
      <c r="B16" s="4" t="s">
        <v>18</v>
      </c>
      <c r="C16" s="5">
        <v>907</v>
      </c>
      <c r="D16" s="5">
        <v>915</v>
      </c>
      <c r="E16" s="6">
        <f t="shared" si="0"/>
        <v>8.8202866593164279E-3</v>
      </c>
    </row>
    <row r="17" spans="2:5" ht="20.100000000000001" customHeight="1" thickBot="1" x14ac:dyDescent="0.25">
      <c r="B17" s="4" t="s">
        <v>19</v>
      </c>
      <c r="C17" s="5">
        <v>696</v>
      </c>
      <c r="D17" s="5">
        <v>751</v>
      </c>
      <c r="E17" s="6">
        <f t="shared" si="0"/>
        <v>7.9022988505747127E-2</v>
      </c>
    </row>
    <row r="18" spans="2:5" ht="20.100000000000001" customHeight="1" thickBot="1" x14ac:dyDescent="0.25">
      <c r="B18" s="4" t="s">
        <v>100</v>
      </c>
      <c r="C18" s="5">
        <v>8</v>
      </c>
      <c r="D18" s="5">
        <v>2</v>
      </c>
      <c r="E18" s="6">
        <f>IF(C18=0,"-",(D18-C18)/C18)</f>
        <v>-0.75</v>
      </c>
    </row>
    <row r="19" spans="2:5" ht="20.100000000000001" customHeight="1" thickBot="1" x14ac:dyDescent="0.25">
      <c r="B19" s="4" t="s">
        <v>101</v>
      </c>
      <c r="C19" s="5">
        <v>10</v>
      </c>
      <c r="D19" s="5">
        <v>8</v>
      </c>
      <c r="E19" s="6">
        <f>IF(C19=0,"-",(D19-C19)/C19)</f>
        <v>-0.2</v>
      </c>
    </row>
    <row r="20" spans="2:5" ht="20.100000000000001" customHeight="1" thickBot="1" x14ac:dyDescent="0.25">
      <c r="B20" s="4" t="s">
        <v>20</v>
      </c>
      <c r="C20" s="6">
        <f>C17/C15</f>
        <v>0.43418590143480973</v>
      </c>
      <c r="D20" s="6">
        <f>D17/D15</f>
        <v>0.45078031212484992</v>
      </c>
      <c r="E20" s="6">
        <f t="shared" si="0"/>
        <v>3.82195981841012E-2</v>
      </c>
    </row>
    <row r="21" spans="2:5" ht="30" customHeight="1" thickBot="1" x14ac:dyDescent="0.25">
      <c r="B21" s="4" t="s">
        <v>23</v>
      </c>
      <c r="C21" s="5">
        <v>205</v>
      </c>
      <c r="D21" s="5">
        <v>217</v>
      </c>
      <c r="E21" s="6">
        <f t="shared" si="0"/>
        <v>5.8536585365853662E-2</v>
      </c>
    </row>
    <row r="22" spans="2:5" ht="20.100000000000001" customHeight="1" thickBot="1" x14ac:dyDescent="0.25">
      <c r="B22" s="4" t="s">
        <v>24</v>
      </c>
      <c r="C22" s="5">
        <v>103</v>
      </c>
      <c r="D22" s="5">
        <v>108</v>
      </c>
      <c r="E22" s="6">
        <f t="shared" si="0"/>
        <v>4.8543689320388349E-2</v>
      </c>
    </row>
    <row r="23" spans="2:5" ht="20.100000000000001" customHeight="1" thickBot="1" x14ac:dyDescent="0.25">
      <c r="B23" s="4" t="s">
        <v>25</v>
      </c>
      <c r="C23" s="5">
        <v>102</v>
      </c>
      <c r="D23" s="5">
        <v>109</v>
      </c>
      <c r="E23" s="6">
        <f t="shared" si="0"/>
        <v>6.8627450980392163E-2</v>
      </c>
    </row>
    <row r="24" spans="2:5" ht="20.100000000000001" customHeight="1" thickBot="1" x14ac:dyDescent="0.25">
      <c r="B24" s="4" t="s">
        <v>21</v>
      </c>
      <c r="C24" s="6">
        <f>C23/C21</f>
        <v>0.4975609756097561</v>
      </c>
      <c r="D24" s="6">
        <f t="shared" ref="D24" si="1">D23/D21</f>
        <v>0.50230414746543783</v>
      </c>
      <c r="E24" s="6">
        <f t="shared" si="0"/>
        <v>9.5328453962231011E-3</v>
      </c>
    </row>
    <row r="25" spans="2:5" ht="20.100000000000001" customHeight="1" thickBot="1" x14ac:dyDescent="0.25">
      <c r="B25" s="7" t="s">
        <v>26</v>
      </c>
      <c r="C25" s="6">
        <v>0.13931558935361216</v>
      </c>
      <c r="D25" s="6">
        <v>0.14479087452471481</v>
      </c>
      <c r="E25" s="6">
        <f t="shared" si="0"/>
        <v>3.9301310043668089E-2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249</v>
      </c>
      <c r="D34" s="5">
        <v>310</v>
      </c>
      <c r="E34" s="6">
        <f>IF(C34&gt;0,(D34-C34)/C34,"-")</f>
        <v>0.24497991967871485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180</v>
      </c>
      <c r="D36" s="5">
        <v>190</v>
      </c>
      <c r="E36" s="6">
        <f t="shared" si="2"/>
        <v>5.5555555555555552E-2</v>
      </c>
    </row>
    <row r="37" spans="2:5" ht="20.100000000000001" customHeight="1" thickBot="1" x14ac:dyDescent="0.25">
      <c r="B37" s="4" t="s">
        <v>30</v>
      </c>
      <c r="C37" s="5">
        <v>69</v>
      </c>
      <c r="D37" s="5">
        <v>120</v>
      </c>
      <c r="E37" s="6">
        <f t="shared" si="2"/>
        <v>0.73913043478260865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352</v>
      </c>
      <c r="D44" s="5">
        <v>342</v>
      </c>
      <c r="E44" s="6">
        <f>IF(C44&gt;0,(D44-C44)/C44,"-")</f>
        <v>-2.8409090909090908E-2</v>
      </c>
    </row>
    <row r="45" spans="2:5" ht="20.100000000000001" customHeight="1" thickBot="1" x14ac:dyDescent="0.25">
      <c r="B45" s="4" t="s">
        <v>34</v>
      </c>
      <c r="C45" s="5">
        <v>9</v>
      </c>
      <c r="D45" s="5">
        <v>10</v>
      </c>
      <c r="E45" s="6">
        <f t="shared" ref="E45:E51" si="3">IF(C45&gt;0,(D45-C45)/C45,"-")</f>
        <v>0.1111111111111111</v>
      </c>
    </row>
    <row r="46" spans="2:5" ht="20.100000000000001" customHeight="1" thickBot="1" x14ac:dyDescent="0.25">
      <c r="B46" s="4" t="s">
        <v>31</v>
      </c>
      <c r="C46" s="5">
        <v>28</v>
      </c>
      <c r="D46" s="5">
        <v>22</v>
      </c>
      <c r="E46" s="6">
        <f t="shared" si="3"/>
        <v>-0.21428571428571427</v>
      </c>
    </row>
    <row r="47" spans="2:5" ht="20.100000000000001" customHeight="1" thickBot="1" x14ac:dyDescent="0.25">
      <c r="B47" s="4" t="s">
        <v>32</v>
      </c>
      <c r="C47" s="5">
        <v>614</v>
      </c>
      <c r="D47" s="5">
        <v>733</v>
      </c>
      <c r="E47" s="6">
        <f t="shared" si="3"/>
        <v>0.19381107491856678</v>
      </c>
    </row>
    <row r="48" spans="2:5" ht="20.100000000000001" customHeight="1" thickBot="1" x14ac:dyDescent="0.25">
      <c r="B48" s="4" t="s">
        <v>35</v>
      </c>
      <c r="C48" s="5">
        <v>447</v>
      </c>
      <c r="D48" s="5">
        <v>357</v>
      </c>
      <c r="E48" s="6">
        <f t="shared" si="3"/>
        <v>-0.20134228187919462</v>
      </c>
    </row>
    <row r="49" spans="2:5" ht="20.100000000000001" customHeight="1" thickBot="1" x14ac:dyDescent="0.25">
      <c r="B49" s="4" t="s">
        <v>67</v>
      </c>
      <c r="C49" s="5">
        <v>150</v>
      </c>
      <c r="D49" s="5">
        <v>289</v>
      </c>
      <c r="E49" s="6">
        <f t="shared" si="3"/>
        <v>0.92666666666666664</v>
      </c>
    </row>
    <row r="50" spans="2:5" ht="20.100000000000001" customHeight="1" collapsed="1" thickBot="1" x14ac:dyDescent="0.25">
      <c r="B50" s="4" t="s">
        <v>36</v>
      </c>
      <c r="C50" s="6">
        <f>C44/(C44+C45)</f>
        <v>0.97506925207756234</v>
      </c>
      <c r="D50" s="6">
        <f>D44/(D44+D45)</f>
        <v>0.97159090909090906</v>
      </c>
      <c r="E50" s="6">
        <f t="shared" si="3"/>
        <v>-3.567277892562031E-3</v>
      </c>
    </row>
    <row r="51" spans="2:5" ht="20.100000000000001" customHeight="1" thickBot="1" x14ac:dyDescent="0.25">
      <c r="B51" s="4" t="s">
        <v>37</v>
      </c>
      <c r="C51" s="6">
        <f>C47/(C46+C47)</f>
        <v>0.95638629283489096</v>
      </c>
      <c r="D51" s="6">
        <f t="shared" ref="D51" si="4">D47/(D46+D47)</f>
        <v>0.97086092715231787</v>
      </c>
      <c r="E51" s="6">
        <f t="shared" si="3"/>
        <v>1.5134715361218359E-2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362</v>
      </c>
      <c r="D58" s="5">
        <v>357</v>
      </c>
      <c r="E58" s="6">
        <f>IF(C58&gt;0,(D58-C58)/C58,"-")</f>
        <v>-1.3812154696132596E-2</v>
      </c>
    </row>
    <row r="59" spans="2:5" ht="20.100000000000001" customHeight="1" thickBot="1" x14ac:dyDescent="0.25">
      <c r="B59" s="4" t="s">
        <v>41</v>
      </c>
      <c r="C59" s="5">
        <v>171</v>
      </c>
      <c r="D59" s="5">
        <v>162</v>
      </c>
      <c r="E59" s="6">
        <f t="shared" ref="E59:E63" si="5">IF(C59&gt;0,(D59-C59)/C59,"-")</f>
        <v>-5.2631578947368418E-2</v>
      </c>
    </row>
    <row r="60" spans="2:5" ht="20.100000000000001" customHeight="1" thickBot="1" x14ac:dyDescent="0.25">
      <c r="B60" s="4" t="s">
        <v>42</v>
      </c>
      <c r="C60" s="5">
        <v>182</v>
      </c>
      <c r="D60" s="5">
        <v>185</v>
      </c>
      <c r="E60" s="6">
        <f t="shared" si="5"/>
        <v>1.6483516483516484E-2</v>
      </c>
    </row>
    <row r="61" spans="2:5" ht="20.100000000000001" customHeight="1" collapsed="1" thickBot="1" x14ac:dyDescent="0.25">
      <c r="B61" s="4" t="s">
        <v>98</v>
      </c>
      <c r="C61" s="6">
        <f>(C59+C60)/C58</f>
        <v>0.97513812154696133</v>
      </c>
      <c r="D61" s="6">
        <f>(D59+D60)/D58</f>
        <v>0.97198879551820727</v>
      </c>
      <c r="E61" s="6">
        <f t="shared" si="5"/>
        <v>-3.2296204600820696E-3</v>
      </c>
    </row>
    <row r="62" spans="2:5" ht="20.100000000000001" customHeight="1" thickBot="1" x14ac:dyDescent="0.25">
      <c r="B62" s="4" t="s">
        <v>39</v>
      </c>
      <c r="C62" s="6">
        <v>0.9606741573033708</v>
      </c>
      <c r="D62" s="6">
        <v>0.9642857142857143</v>
      </c>
      <c r="E62" s="6">
        <f t="shared" si="5"/>
        <v>3.7593984962406022E-3</v>
      </c>
    </row>
    <row r="63" spans="2:5" ht="20.100000000000001" customHeight="1" thickBot="1" x14ac:dyDescent="0.25">
      <c r="B63" s="4" t="s">
        <v>40</v>
      </c>
      <c r="C63" s="6">
        <v>0.98913043478260865</v>
      </c>
      <c r="D63" s="6">
        <v>0.97883597883597884</v>
      </c>
      <c r="E63" s="6">
        <f t="shared" si="5"/>
        <v>-1.0407581836153215E-2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1980</v>
      </c>
      <c r="D70" s="5">
        <v>2004</v>
      </c>
      <c r="E70" s="6">
        <f>IF(C70&gt;0,(D70-C70)/C70,"-")</f>
        <v>1.2121212121212121E-2</v>
      </c>
    </row>
    <row r="71" spans="2:5" ht="20.100000000000001" customHeight="1" thickBot="1" x14ac:dyDescent="0.25">
      <c r="B71" s="4" t="s">
        <v>45</v>
      </c>
      <c r="C71" s="5">
        <v>566</v>
      </c>
      <c r="D71" s="5">
        <v>577</v>
      </c>
      <c r="E71" s="6">
        <f t="shared" ref="E71:E77" si="6">IF(C71&gt;0,(D71-C71)/C71,"-")</f>
        <v>1.9434628975265017E-2</v>
      </c>
    </row>
    <row r="72" spans="2:5" ht="20.100000000000001" customHeight="1" thickBot="1" x14ac:dyDescent="0.25">
      <c r="B72" s="4" t="s">
        <v>43</v>
      </c>
      <c r="C72" s="5">
        <v>11</v>
      </c>
      <c r="D72" s="5">
        <v>14</v>
      </c>
      <c r="E72" s="6">
        <f t="shared" si="6"/>
        <v>0.27272727272727271</v>
      </c>
    </row>
    <row r="73" spans="2:5" ht="20.100000000000001" customHeight="1" thickBot="1" x14ac:dyDescent="0.25">
      <c r="B73" s="4" t="s">
        <v>46</v>
      </c>
      <c r="C73" s="5">
        <v>984</v>
      </c>
      <c r="D73" s="5">
        <v>992</v>
      </c>
      <c r="E73" s="6">
        <f t="shared" si="6"/>
        <v>8.130081300813009E-3</v>
      </c>
    </row>
    <row r="74" spans="2:5" ht="20.100000000000001" customHeight="1" thickBot="1" x14ac:dyDescent="0.25">
      <c r="B74" s="4" t="s">
        <v>47</v>
      </c>
      <c r="C74" s="5">
        <v>360</v>
      </c>
      <c r="D74" s="5">
        <v>368</v>
      </c>
      <c r="E74" s="6">
        <f t="shared" si="6"/>
        <v>2.2222222222222223E-2</v>
      </c>
    </row>
    <row r="75" spans="2:5" ht="20.100000000000001" customHeight="1" thickBot="1" x14ac:dyDescent="0.25">
      <c r="B75" s="4" t="s">
        <v>48</v>
      </c>
      <c r="C75" s="5">
        <v>59</v>
      </c>
      <c r="D75" s="5">
        <v>53</v>
      </c>
      <c r="E75" s="6">
        <f t="shared" si="6"/>
        <v>-0.10169491525423729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216</v>
      </c>
      <c r="D90" s="5">
        <v>205</v>
      </c>
      <c r="E90" s="6">
        <f>IF(C90&gt;0,(D90-C90)/C90,"-")</f>
        <v>-5.0925925925925923E-2</v>
      </c>
    </row>
    <row r="91" spans="2:5" ht="29.25" thickBot="1" x14ac:dyDescent="0.25">
      <c r="B91" s="4" t="s">
        <v>52</v>
      </c>
      <c r="C91" s="5">
        <v>79</v>
      </c>
      <c r="D91" s="5">
        <v>72</v>
      </c>
      <c r="E91" s="6">
        <f t="shared" ref="E91:E93" si="7">IF(C91&gt;0,(D91-C91)/C91,"-")</f>
        <v>-8.8607594936708861E-2</v>
      </c>
    </row>
    <row r="92" spans="2:5" ht="29.25" customHeight="1" thickBot="1" x14ac:dyDescent="0.25">
      <c r="B92" s="4" t="s">
        <v>53</v>
      </c>
      <c r="C92" s="5">
        <v>48</v>
      </c>
      <c r="D92" s="5">
        <v>64</v>
      </c>
      <c r="E92" s="6">
        <f t="shared" si="7"/>
        <v>0.33333333333333331</v>
      </c>
    </row>
    <row r="93" spans="2:5" ht="29.25" customHeight="1" thickBot="1" x14ac:dyDescent="0.25">
      <c r="B93" s="4" t="s">
        <v>54</v>
      </c>
      <c r="C93" s="6">
        <f>(C90+C91)/(C90+C91+C92)</f>
        <v>0.86005830903790093</v>
      </c>
      <c r="D93" s="6">
        <f>(D90+D91)/(D90+D91+D92)</f>
        <v>0.81231671554252194</v>
      </c>
      <c r="E93" s="6">
        <f t="shared" si="7"/>
        <v>-5.550971718276268E-2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347</v>
      </c>
      <c r="D100" s="5">
        <v>356</v>
      </c>
      <c r="E100" s="6">
        <f>IF(C100&gt;0,(D100-C100)/C100,"-")</f>
        <v>2.5936599423631124E-2</v>
      </c>
    </row>
    <row r="101" spans="2:5" ht="20.100000000000001" customHeight="1" thickBot="1" x14ac:dyDescent="0.25">
      <c r="B101" s="4" t="s">
        <v>41</v>
      </c>
      <c r="C101" s="5">
        <v>133</v>
      </c>
      <c r="D101" s="5">
        <v>142</v>
      </c>
      <c r="E101" s="6">
        <f t="shared" ref="E101:E105" si="8">IF(C101&gt;0,(D101-C101)/C101,"-")</f>
        <v>6.7669172932330823E-2</v>
      </c>
    </row>
    <row r="102" spans="2:5" ht="20.100000000000001" customHeight="1" thickBot="1" x14ac:dyDescent="0.25">
      <c r="B102" s="4" t="s">
        <v>42</v>
      </c>
      <c r="C102" s="5">
        <v>165</v>
      </c>
      <c r="D102" s="5">
        <v>142</v>
      </c>
      <c r="E102" s="6">
        <f t="shared" si="8"/>
        <v>-0.1393939393939394</v>
      </c>
    </row>
    <row r="103" spans="2:5" ht="20.100000000000001" customHeight="1" thickBot="1" x14ac:dyDescent="0.25">
      <c r="B103" s="4" t="s">
        <v>98</v>
      </c>
      <c r="C103" s="6">
        <f>(C101+C102)/C100</f>
        <v>0.85878962536023051</v>
      </c>
      <c r="D103" s="6">
        <f>(D101+D102)/D100</f>
        <v>0.797752808988764</v>
      </c>
      <c r="E103" s="6">
        <f t="shared" si="8"/>
        <v>-7.1073071412412356E-2</v>
      </c>
    </row>
    <row r="104" spans="2:5" ht="20.100000000000001" customHeight="1" thickBot="1" x14ac:dyDescent="0.25">
      <c r="B104" s="4" t="s">
        <v>39</v>
      </c>
      <c r="C104" s="6">
        <v>0.83647798742138368</v>
      </c>
      <c r="D104" s="6">
        <v>0.76756756756756761</v>
      </c>
      <c r="E104" s="6">
        <f t="shared" si="8"/>
        <v>-8.2381629750050797E-2</v>
      </c>
    </row>
    <row r="105" spans="2:5" ht="20.100000000000001" customHeight="1" thickBot="1" x14ac:dyDescent="0.25">
      <c r="B105" s="4" t="s">
        <v>40</v>
      </c>
      <c r="C105" s="6">
        <v>0.87765957446808507</v>
      </c>
      <c r="D105" s="6">
        <v>0.83040935672514615</v>
      </c>
      <c r="E105" s="6">
        <f t="shared" si="8"/>
        <v>-5.3836611731348585E-2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482</v>
      </c>
      <c r="D112" s="5">
        <v>407</v>
      </c>
      <c r="E112" s="6">
        <f>IF(C112&gt;0,(D112-C112)/C112,"-")</f>
        <v>-0.15560165975103735</v>
      </c>
    </row>
    <row r="113" spans="2:14" ht="15" thickBot="1" x14ac:dyDescent="0.25">
      <c r="B113" s="4" t="s">
        <v>56</v>
      </c>
      <c r="C113" s="5">
        <v>365</v>
      </c>
      <c r="D113" s="5">
        <v>335</v>
      </c>
      <c r="E113" s="6">
        <f t="shared" ref="E113:E114" si="9">IF(C113&gt;0,(D113-C113)/C113,"-")</f>
        <v>-8.2191780821917804E-2</v>
      </c>
    </row>
    <row r="114" spans="2:14" ht="15" thickBot="1" x14ac:dyDescent="0.25">
      <c r="B114" s="4" t="s">
        <v>57</v>
      </c>
      <c r="C114" s="5">
        <v>117</v>
      </c>
      <c r="D114" s="5">
        <v>72</v>
      </c>
      <c r="E114" s="6">
        <f t="shared" si="9"/>
        <v>-0.38461538461538464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1</v>
      </c>
      <c r="E128" s="10">
        <v>0</v>
      </c>
      <c r="F128" s="10">
        <v>5</v>
      </c>
      <c r="G128" s="10">
        <v>10</v>
      </c>
      <c r="H128" s="10">
        <v>2</v>
      </c>
      <c r="I128" s="10">
        <v>0</v>
      </c>
      <c r="J128" s="10">
        <v>12</v>
      </c>
      <c r="K128" s="6">
        <f>IF(C128=0,"-",(G128-C128)/C128)</f>
        <v>1.5</v>
      </c>
      <c r="L128" s="6">
        <f t="shared" ref="L128:N133" si="10">IF(D128=0,"-",(H128-D128)/D128)</f>
        <v>1</v>
      </c>
      <c r="M128" s="6" t="str">
        <f t="shared" si="10"/>
        <v>-</v>
      </c>
      <c r="N128" s="6">
        <f t="shared" si="10"/>
        <v>1.4</v>
      </c>
    </row>
    <row r="129" spans="2:14" ht="15" thickBot="1" x14ac:dyDescent="0.25">
      <c r="B129" s="4" t="s">
        <v>64</v>
      </c>
      <c r="C129" s="10">
        <v>2</v>
      </c>
      <c r="D129" s="10">
        <v>0</v>
      </c>
      <c r="E129" s="10">
        <v>0</v>
      </c>
      <c r="F129" s="10">
        <v>2</v>
      </c>
      <c r="G129" s="10">
        <v>5</v>
      </c>
      <c r="H129" s="10">
        <v>0</v>
      </c>
      <c r="I129" s="10">
        <v>1</v>
      </c>
      <c r="J129" s="10">
        <v>6</v>
      </c>
      <c r="K129" s="6">
        <f t="shared" ref="K129:K133" si="11">IF(C129=0,"-",(G129-C129)/C129)</f>
        <v>1.5</v>
      </c>
      <c r="L129" s="6" t="str">
        <f t="shared" si="10"/>
        <v>-</v>
      </c>
      <c r="M129" s="6" t="str">
        <f t="shared" si="10"/>
        <v>-</v>
      </c>
      <c r="N129" s="6">
        <f t="shared" si="10"/>
        <v>2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6</v>
      </c>
      <c r="D133" s="10">
        <v>1</v>
      </c>
      <c r="E133" s="10">
        <v>0</v>
      </c>
      <c r="F133" s="10">
        <v>7</v>
      </c>
      <c r="G133" s="10">
        <v>15</v>
      </c>
      <c r="H133" s="10">
        <v>2</v>
      </c>
      <c r="I133" s="10">
        <v>1</v>
      </c>
      <c r="J133" s="10">
        <v>18</v>
      </c>
      <c r="K133" s="6">
        <f t="shared" si="11"/>
        <v>1.5</v>
      </c>
      <c r="L133" s="6">
        <f t="shared" si="10"/>
        <v>1</v>
      </c>
      <c r="M133" s="6" t="str">
        <f t="shared" si="10"/>
        <v>-</v>
      </c>
      <c r="N133" s="6">
        <f t="shared" si="10"/>
        <v>1.5714285714285714</v>
      </c>
    </row>
    <row r="134" spans="2:14" ht="15" thickBot="1" x14ac:dyDescent="0.25">
      <c r="B134" s="4" t="s">
        <v>36</v>
      </c>
      <c r="C134" s="6">
        <f>IF(C128=0,"-",C128/(C128+C129))</f>
        <v>0.66666666666666663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0.7142857142857143</v>
      </c>
      <c r="G134" s="6">
        <f t="shared" si="12"/>
        <v>0.66666666666666663</v>
      </c>
      <c r="H134" s="6">
        <f t="shared" si="12"/>
        <v>1</v>
      </c>
      <c r="I134" s="6" t="str">
        <f t="shared" si="12"/>
        <v>-</v>
      </c>
      <c r="J134" s="6">
        <f t="shared" si="12"/>
        <v>0.66666666666666663</v>
      </c>
      <c r="K134" s="6">
        <f>IF(OR(C134="-",G134="-"),"-",(G134-C134)/C134)</f>
        <v>0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-6.6666666666666735E-2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14</v>
      </c>
      <c r="D143" s="10">
        <v>0</v>
      </c>
      <c r="E143" s="10">
        <v>0</v>
      </c>
      <c r="F143" s="10">
        <v>14</v>
      </c>
      <c r="G143" s="10">
        <v>8</v>
      </c>
      <c r="H143" s="10">
        <v>0</v>
      </c>
      <c r="I143" s="10">
        <v>0</v>
      </c>
      <c r="J143" s="10">
        <v>8</v>
      </c>
      <c r="K143" s="6">
        <f>IF(C143=0,"-",(G143-C143)/C143)</f>
        <v>-0.42857142857142855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-0.42857142857142855</v>
      </c>
    </row>
    <row r="144" spans="2:14" ht="15" thickBot="1" x14ac:dyDescent="0.25">
      <c r="B144" s="4" t="s">
        <v>72</v>
      </c>
      <c r="C144" s="10">
        <v>4</v>
      </c>
      <c r="D144" s="10">
        <v>0</v>
      </c>
      <c r="E144" s="10">
        <v>0</v>
      </c>
      <c r="F144" s="10">
        <v>4</v>
      </c>
      <c r="G144" s="10">
        <v>3</v>
      </c>
      <c r="H144" s="10">
        <v>0</v>
      </c>
      <c r="I144" s="10">
        <v>1</v>
      </c>
      <c r="J144" s="10">
        <v>4</v>
      </c>
      <c r="K144" s="6">
        <f t="shared" ref="K144:K147" si="16">IF(C144=0,"-",(G144-C144)/C144)</f>
        <v>-0.25</v>
      </c>
      <c r="L144" s="6" t="str">
        <f t="shared" si="15"/>
        <v>-</v>
      </c>
      <c r="M144" s="6" t="str">
        <f t="shared" si="15"/>
        <v>-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48</v>
      </c>
      <c r="D145" s="10">
        <v>0</v>
      </c>
      <c r="E145" s="10">
        <v>5</v>
      </c>
      <c r="F145" s="10">
        <v>53</v>
      </c>
      <c r="G145" s="10">
        <v>45</v>
      </c>
      <c r="H145" s="10">
        <v>0</v>
      </c>
      <c r="I145" s="10">
        <v>1</v>
      </c>
      <c r="J145" s="10">
        <v>46</v>
      </c>
      <c r="K145" s="6">
        <f t="shared" si="16"/>
        <v>-6.25E-2</v>
      </c>
      <c r="L145" s="6" t="str">
        <f t="shared" si="15"/>
        <v>-</v>
      </c>
      <c r="M145" s="6">
        <f t="shared" si="15"/>
        <v>-0.8</v>
      </c>
      <c r="N145" s="6">
        <f t="shared" si="15"/>
        <v>-0.13207547169811321</v>
      </c>
    </row>
    <row r="146" spans="2:14" ht="15" thickBot="1" x14ac:dyDescent="0.25">
      <c r="B146" s="4" t="s">
        <v>74</v>
      </c>
      <c r="C146" s="10">
        <v>5</v>
      </c>
      <c r="D146" s="10">
        <v>0</v>
      </c>
      <c r="E146" s="10">
        <v>0</v>
      </c>
      <c r="F146" s="10">
        <v>5</v>
      </c>
      <c r="G146" s="10">
        <v>8</v>
      </c>
      <c r="H146" s="10">
        <v>0</v>
      </c>
      <c r="I146" s="10">
        <v>3</v>
      </c>
      <c r="J146" s="10">
        <v>11</v>
      </c>
      <c r="K146" s="6">
        <f t="shared" si="16"/>
        <v>0.6</v>
      </c>
      <c r="L146" s="6" t="str">
        <f t="shared" si="15"/>
        <v>-</v>
      </c>
      <c r="M146" s="6" t="str">
        <f t="shared" si="15"/>
        <v>-</v>
      </c>
      <c r="N146" s="6">
        <f t="shared" si="15"/>
        <v>1.2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71</v>
      </c>
      <c r="D148" s="10">
        <v>0</v>
      </c>
      <c r="E148" s="10">
        <v>5</v>
      </c>
      <c r="F148" s="10">
        <v>76</v>
      </c>
      <c r="G148" s="10">
        <v>64</v>
      </c>
      <c r="H148" s="10">
        <v>0</v>
      </c>
      <c r="I148" s="10">
        <v>5</v>
      </c>
      <c r="J148" s="10">
        <v>69</v>
      </c>
      <c r="K148" s="6">
        <f t="shared" ref="K148" si="17">IF(C148=0,"-",(G148-C148)/C148)</f>
        <v>-9.8591549295774641E-2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-9.2105263157894732E-2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0.22580645161290322</v>
      </c>
      <c r="D149" s="6" t="str">
        <f t="shared" si="21"/>
        <v>-</v>
      </c>
      <c r="E149" s="6" t="str">
        <f t="shared" si="21"/>
        <v>-</v>
      </c>
      <c r="F149" s="6">
        <f t="shared" si="21"/>
        <v>0.20895522388059701</v>
      </c>
      <c r="G149" s="6">
        <f t="shared" si="21"/>
        <v>0.15094339622641509</v>
      </c>
      <c r="H149" s="6" t="str">
        <f t="shared" si="21"/>
        <v>-</v>
      </c>
      <c r="I149" s="6" t="str">
        <f t="shared" si="21"/>
        <v>-</v>
      </c>
      <c r="J149" s="6">
        <f t="shared" si="21"/>
        <v>0.14814814814814814</v>
      </c>
      <c r="K149" s="6">
        <f>IF(OR(C149="-",G149="-"),"-",(G149-C149)/C149)</f>
        <v>-0.33153638814016173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-0.29100529100529104</v>
      </c>
    </row>
    <row r="150" spans="2:14" ht="29.25" thickBot="1" x14ac:dyDescent="0.25">
      <c r="B150" s="7" t="s">
        <v>77</v>
      </c>
      <c r="C150" s="6">
        <f t="shared" si="21"/>
        <v>0.44444444444444442</v>
      </c>
      <c r="D150" s="6" t="str">
        <f t="shared" si="21"/>
        <v>-</v>
      </c>
      <c r="E150" s="6" t="str">
        <f t="shared" si="21"/>
        <v>-</v>
      </c>
      <c r="F150" s="6">
        <f t="shared" si="21"/>
        <v>0.44444444444444442</v>
      </c>
      <c r="G150" s="6">
        <f t="shared" si="21"/>
        <v>0.27272727272727271</v>
      </c>
      <c r="H150" s="6" t="str">
        <f t="shared" si="21"/>
        <v>-</v>
      </c>
      <c r="I150" s="6">
        <f t="shared" si="21"/>
        <v>0.25</v>
      </c>
      <c r="J150" s="6">
        <f t="shared" si="21"/>
        <v>0.26666666666666666</v>
      </c>
      <c r="K150" s="6">
        <f>IF(OR(C150="-",G150="-"),"-",(G150-C150)/C150)</f>
        <v>-0.38636363636363635</v>
      </c>
      <c r="L150" s="6" t="str">
        <f t="shared" si="22"/>
        <v>-</v>
      </c>
      <c r="M150" s="6" t="str">
        <f t="shared" si="22"/>
        <v>-</v>
      </c>
      <c r="N150" s="6">
        <f t="shared" si="22"/>
        <v>-0.39999999999999997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53</v>
      </c>
      <c r="D157" s="19">
        <v>53</v>
      </c>
      <c r="E157" s="18">
        <f>IF(C157=0,"-",(D157-C157)/C157)</f>
        <v>0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18</v>
      </c>
      <c r="D158" s="19">
        <v>11</v>
      </c>
      <c r="E158" s="18">
        <f t="shared" ref="E158:E159" si="23">IF(C158=0,"-",(D158-C158)/C158)</f>
        <v>-0.3888888888888889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0.74647887323943662</v>
      </c>
      <c r="D160" s="18">
        <f>IF(D157=0,"-",D157/(D157+D158+D159))</f>
        <v>0.828125</v>
      </c>
      <c r="E160" s="18">
        <f>IF(OR(C160="-",D160="-"),"-",(D160-C160)/C160)</f>
        <v>0.10937499999999999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7</v>
      </c>
      <c r="D166" s="5">
        <v>18</v>
      </c>
      <c r="E166" s="6">
        <f>IF(C166=0,"-",(D166-C166)/C166)</f>
        <v>1.5714285714285714</v>
      </c>
    </row>
    <row r="167" spans="2:14" ht="20.100000000000001" customHeight="1" thickBot="1" x14ac:dyDescent="0.25">
      <c r="B167" s="4" t="s">
        <v>41</v>
      </c>
      <c r="C167" s="5">
        <v>4</v>
      </c>
      <c r="D167" s="5">
        <v>4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8</v>
      </c>
      <c r="E168" s="6">
        <f t="shared" si="24"/>
        <v>7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0.7142857142857143</v>
      </c>
      <c r="D169" s="6">
        <f>IF(D166=0,"-",(D167+D168)/D166)</f>
        <v>0.66666666666666663</v>
      </c>
      <c r="E169" s="6">
        <f t="shared" ref="E169:E171" si="25">IF(OR(C169="-",D169="-"),"-",(D169-C169)/C169)</f>
        <v>-6.6666666666666735E-2</v>
      </c>
    </row>
    <row r="170" spans="2:14" ht="20.100000000000001" customHeight="1" thickBot="1" x14ac:dyDescent="0.25">
      <c r="B170" s="4" t="s">
        <v>39</v>
      </c>
      <c r="C170" s="6">
        <v>0.8</v>
      </c>
      <c r="D170" s="6">
        <v>0.5714285714285714</v>
      </c>
      <c r="E170" s="6">
        <f t="shared" si="25"/>
        <v>-0.28571428571428581</v>
      </c>
    </row>
    <row r="171" spans="2:14" ht="20.100000000000001" customHeight="1" thickBot="1" x14ac:dyDescent="0.25">
      <c r="B171" s="4" t="s">
        <v>40</v>
      </c>
      <c r="C171" s="6">
        <v>0.5</v>
      </c>
      <c r="D171" s="6">
        <v>0.72727272727272729</v>
      </c>
      <c r="E171" s="6">
        <f t="shared" si="25"/>
        <v>0.45454545454545459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19</v>
      </c>
      <c r="D178" s="5">
        <v>18</v>
      </c>
      <c r="E178" s="6">
        <f>IF(C178=0,"-",(D178-C178)/C178)</f>
        <v>-5.2631578947368418E-2</v>
      </c>
      <c r="H178" s="13"/>
    </row>
    <row r="179" spans="2:8" ht="15" thickBot="1" x14ac:dyDescent="0.25">
      <c r="B179" s="4" t="s">
        <v>43</v>
      </c>
      <c r="C179" s="5">
        <v>16</v>
      </c>
      <c r="D179" s="5">
        <v>15</v>
      </c>
      <c r="E179" s="6">
        <f t="shared" ref="E179:E185" si="26">IF(C179=0,"-",(D179-C179)/C179)</f>
        <v>-6.25E-2</v>
      </c>
      <c r="H179" s="13"/>
    </row>
    <row r="180" spans="2:8" ht="15" thickBot="1" x14ac:dyDescent="0.25">
      <c r="B180" s="4" t="s">
        <v>47</v>
      </c>
      <c r="C180" s="5">
        <v>3</v>
      </c>
      <c r="D180" s="5">
        <v>2</v>
      </c>
      <c r="E180" s="6">
        <f t="shared" si="26"/>
        <v>-0.33333333333333331</v>
      </c>
      <c r="H180" s="13"/>
    </row>
    <row r="181" spans="2:8" ht="15" thickBot="1" x14ac:dyDescent="0.25">
      <c r="B181" s="4" t="s">
        <v>78</v>
      </c>
      <c r="C181" s="5">
        <v>0</v>
      </c>
      <c r="D181" s="5">
        <v>1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42</v>
      </c>
      <c r="D182" s="5">
        <v>72</v>
      </c>
      <c r="E182" s="6">
        <f t="shared" si="26"/>
        <v>0.7142857142857143</v>
      </c>
      <c r="H182" s="13"/>
    </row>
    <row r="183" spans="2:8" ht="15" thickBot="1" x14ac:dyDescent="0.25">
      <c r="B183" s="4" t="s">
        <v>47</v>
      </c>
      <c r="C183" s="5">
        <v>40</v>
      </c>
      <c r="D183" s="5">
        <v>65</v>
      </c>
      <c r="E183" s="6">
        <f t="shared" si="26"/>
        <v>0.625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</v>
      </c>
      <c r="D185" s="5">
        <v>7</v>
      </c>
      <c r="E185" s="6">
        <f t="shared" si="26"/>
        <v>2.5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8</v>
      </c>
      <c r="D197" s="5">
        <v>3</v>
      </c>
      <c r="E197" s="6">
        <f t="shared" ref="E197:E200" si="27">IF(C197=0,"-",(D197-C197)/C197)</f>
        <v>-0.625</v>
      </c>
    </row>
    <row r="198" spans="2:5" ht="15" thickBot="1" x14ac:dyDescent="0.25">
      <c r="B198" s="4" t="s">
        <v>83</v>
      </c>
      <c r="C198" s="5">
        <v>1</v>
      </c>
      <c r="D198" s="5">
        <v>1</v>
      </c>
      <c r="E198" s="6">
        <f t="shared" si="27"/>
        <v>0</v>
      </c>
    </row>
    <row r="199" spans="2:5" ht="15" thickBot="1" x14ac:dyDescent="0.25">
      <c r="B199" s="4" t="s">
        <v>84</v>
      </c>
      <c r="C199" s="5">
        <v>9</v>
      </c>
      <c r="D199" s="5">
        <v>4</v>
      </c>
      <c r="E199" s="6">
        <f t="shared" si="27"/>
        <v>-0.55555555555555558</v>
      </c>
    </row>
    <row r="200" spans="2:5" ht="15" thickBot="1" x14ac:dyDescent="0.25">
      <c r="B200" s="4" t="s">
        <v>85</v>
      </c>
      <c r="C200" s="5">
        <v>8</v>
      </c>
      <c r="D200" s="5">
        <v>3</v>
      </c>
      <c r="E200" s="6">
        <f t="shared" si="27"/>
        <v>-0.625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8</v>
      </c>
      <c r="D208" s="5">
        <v>3</v>
      </c>
      <c r="E208" s="6">
        <f t="shared" si="28"/>
        <v>-0.625</v>
      </c>
    </row>
    <row r="209" spans="2:5" ht="20.100000000000001" customHeight="1" thickBot="1" x14ac:dyDescent="0.25">
      <c r="B209" s="17" t="s">
        <v>86</v>
      </c>
      <c r="C209" s="5">
        <v>6</v>
      </c>
      <c r="D209" s="5">
        <v>1</v>
      </c>
      <c r="E209" s="6">
        <f t="shared" si="28"/>
        <v>-0.83333333333333337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2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1</v>
      </c>
      <c r="E212" s="6">
        <f>IF(C212=0,"-",(D212-C212)/C212)</f>
        <v>0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1</v>
      </c>
      <c r="D214" s="5">
        <v>0</v>
      </c>
      <c r="E214" s="6">
        <f t="shared" si="29"/>
        <v>-1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9</v>
      </c>
      <c r="D221" s="5">
        <v>12</v>
      </c>
      <c r="E221" s="6">
        <f t="shared" ref="E221:E223" si="30">IF(C221=0,"-",(D221-C221)/C221)</f>
        <v>0.33333333333333331</v>
      </c>
    </row>
    <row r="222" spans="2:5" ht="15" thickBot="1" x14ac:dyDescent="0.25">
      <c r="B222" s="16" t="s">
        <v>92</v>
      </c>
      <c r="C222" s="5">
        <v>10</v>
      </c>
      <c r="D222" s="5">
        <v>5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19</v>
      </c>
      <c r="D223" s="5">
        <v>32</v>
      </c>
      <c r="E223" s="6">
        <f t="shared" si="30"/>
        <v>0.68421052631578949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230</v>
      </c>
      <c r="D14" s="5">
        <v>267</v>
      </c>
      <c r="E14" s="6">
        <f>IF(C14&gt;0,(D14-C14)/C14)</f>
        <v>0.16086956521739129</v>
      </c>
    </row>
    <row r="15" spans="1:5" ht="20.100000000000001" customHeight="1" thickBot="1" x14ac:dyDescent="0.25">
      <c r="B15" s="4" t="s">
        <v>17</v>
      </c>
      <c r="C15" s="5">
        <v>230</v>
      </c>
      <c r="D15" s="5">
        <v>249</v>
      </c>
      <c r="E15" s="6">
        <f t="shared" ref="E15:E25" si="0">IF(C15&gt;0,(D15-C15)/C15)</f>
        <v>8.2608695652173908E-2</v>
      </c>
    </row>
    <row r="16" spans="1:5" ht="20.100000000000001" customHeight="1" thickBot="1" x14ac:dyDescent="0.25">
      <c r="B16" s="4" t="s">
        <v>18</v>
      </c>
      <c r="C16" s="5">
        <v>76</v>
      </c>
      <c r="D16" s="5">
        <v>152</v>
      </c>
      <c r="E16" s="6">
        <f t="shared" si="0"/>
        <v>1</v>
      </c>
    </row>
    <row r="17" spans="2:5" ht="20.100000000000001" customHeight="1" thickBot="1" x14ac:dyDescent="0.25">
      <c r="B17" s="4" t="s">
        <v>19</v>
      </c>
      <c r="C17" s="5">
        <v>154</v>
      </c>
      <c r="D17" s="5">
        <v>97</v>
      </c>
      <c r="E17" s="6">
        <f t="shared" si="0"/>
        <v>-0.37012987012987014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0.66956521739130437</v>
      </c>
      <c r="D20" s="6">
        <f>D17/D15</f>
        <v>0.38955823293172692</v>
      </c>
      <c r="E20" s="6">
        <f t="shared" si="0"/>
        <v>-0.41819224951755074</v>
      </c>
    </row>
    <row r="21" spans="2:5" ht="30" customHeight="1" thickBot="1" x14ac:dyDescent="0.25">
      <c r="B21" s="4" t="s">
        <v>23</v>
      </c>
      <c r="C21" s="5">
        <v>14</v>
      </c>
      <c r="D21" s="5">
        <v>25</v>
      </c>
      <c r="E21" s="6">
        <f t="shared" si="0"/>
        <v>0.7857142857142857</v>
      </c>
    </row>
    <row r="22" spans="2:5" ht="20.100000000000001" customHeight="1" thickBot="1" x14ac:dyDescent="0.25">
      <c r="B22" s="4" t="s">
        <v>24</v>
      </c>
      <c r="C22" s="5">
        <v>3</v>
      </c>
      <c r="D22" s="5">
        <v>12</v>
      </c>
      <c r="E22" s="6">
        <f t="shared" si="0"/>
        <v>3</v>
      </c>
    </row>
    <row r="23" spans="2:5" ht="20.100000000000001" customHeight="1" thickBot="1" x14ac:dyDescent="0.25">
      <c r="B23" s="4" t="s">
        <v>25</v>
      </c>
      <c r="C23" s="5">
        <v>11</v>
      </c>
      <c r="D23" s="5">
        <v>13</v>
      </c>
      <c r="E23" s="6">
        <f t="shared" si="0"/>
        <v>0.18181818181818182</v>
      </c>
    </row>
    <row r="24" spans="2:5" ht="20.100000000000001" customHeight="1" thickBot="1" x14ac:dyDescent="0.25">
      <c r="B24" s="4" t="s">
        <v>21</v>
      </c>
      <c r="C24" s="6">
        <f>C23/C21</f>
        <v>0.7857142857142857</v>
      </c>
      <c r="D24" s="6">
        <f t="shared" ref="D24" si="1">D23/D21</f>
        <v>0.52</v>
      </c>
      <c r="E24" s="6">
        <f t="shared" si="0"/>
        <v>-0.33818181818181814</v>
      </c>
    </row>
    <row r="25" spans="2:5" ht="20.100000000000001" customHeight="1" thickBot="1" x14ac:dyDescent="0.25">
      <c r="B25" s="7" t="s">
        <v>26</v>
      </c>
      <c r="C25" s="6">
        <v>0.13886708608551798</v>
      </c>
      <c r="D25" s="6">
        <v>0.15033871493606077</v>
      </c>
      <c r="E25" s="6">
        <f t="shared" si="0"/>
        <v>8.2608695652173894E-2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57</v>
      </c>
      <c r="D34" s="5">
        <v>36</v>
      </c>
      <c r="E34" s="6">
        <f>IF(C34&gt;0,(D34-C34)/C34,"-")</f>
        <v>-0.36842105263157893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52</v>
      </c>
      <c r="D36" s="5">
        <v>32</v>
      </c>
      <c r="E36" s="6">
        <f t="shared" si="2"/>
        <v>-0.38461538461538464</v>
      </c>
    </row>
    <row r="37" spans="2:5" ht="20.100000000000001" customHeight="1" thickBot="1" x14ac:dyDescent="0.25">
      <c r="B37" s="4" t="s">
        <v>30</v>
      </c>
      <c r="C37" s="5">
        <v>5</v>
      </c>
      <c r="D37" s="5">
        <v>4</v>
      </c>
      <c r="E37" s="6">
        <f t="shared" si="2"/>
        <v>-0.2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36</v>
      </c>
      <c r="D44" s="5">
        <v>66</v>
      </c>
      <c r="E44" s="6">
        <f>IF(C44&gt;0,(D44-C44)/C44,"-")</f>
        <v>0.83333333333333337</v>
      </c>
    </row>
    <row r="45" spans="2:5" ht="20.100000000000001" customHeight="1" thickBot="1" x14ac:dyDescent="0.25">
      <c r="B45" s="4" t="s">
        <v>34</v>
      </c>
      <c r="C45" s="5">
        <v>0</v>
      </c>
      <c r="D45" s="5">
        <v>0</v>
      </c>
      <c r="E45" s="6" t="str">
        <f t="shared" ref="E45:E51" si="3">IF(C45&gt;0,(D45-C45)/C45,"-")</f>
        <v>-</v>
      </c>
    </row>
    <row r="46" spans="2:5" ht="20.100000000000001" customHeight="1" thickBot="1" x14ac:dyDescent="0.25">
      <c r="B46" s="4" t="s">
        <v>31</v>
      </c>
      <c r="C46" s="5">
        <v>0</v>
      </c>
      <c r="D46" s="5">
        <v>1</v>
      </c>
      <c r="E46" s="6" t="str">
        <f t="shared" si="3"/>
        <v>-</v>
      </c>
    </row>
    <row r="47" spans="2:5" ht="20.100000000000001" customHeight="1" thickBot="1" x14ac:dyDescent="0.25">
      <c r="B47" s="4" t="s">
        <v>32</v>
      </c>
      <c r="C47" s="5">
        <v>118</v>
      </c>
      <c r="D47" s="5">
        <v>82</v>
      </c>
      <c r="E47" s="6">
        <f t="shared" si="3"/>
        <v>-0.30508474576271188</v>
      </c>
    </row>
    <row r="48" spans="2:5" ht="20.100000000000001" customHeight="1" thickBot="1" x14ac:dyDescent="0.25">
      <c r="B48" s="4" t="s">
        <v>35</v>
      </c>
      <c r="C48" s="5">
        <v>71</v>
      </c>
      <c r="D48" s="5">
        <v>123</v>
      </c>
      <c r="E48" s="6">
        <f t="shared" si="3"/>
        <v>0.73239436619718312</v>
      </c>
    </row>
    <row r="49" spans="2:5" ht="20.100000000000001" customHeight="1" thickBot="1" x14ac:dyDescent="0.25">
      <c r="B49" s="4" t="s">
        <v>67</v>
      </c>
      <c r="C49" s="5">
        <v>27</v>
      </c>
      <c r="D49" s="5">
        <v>50</v>
      </c>
      <c r="E49" s="6">
        <f t="shared" si="3"/>
        <v>0.85185185185185186</v>
      </c>
    </row>
    <row r="50" spans="2:5" ht="20.100000000000001" customHeight="1" collapsed="1" thickBot="1" x14ac:dyDescent="0.25">
      <c r="B50" s="4" t="s">
        <v>36</v>
      </c>
      <c r="C50" s="6">
        <f>C44/(C44+C45)</f>
        <v>1</v>
      </c>
      <c r="D50" s="6">
        <f>D44/(D44+D45)</f>
        <v>1</v>
      </c>
      <c r="E50" s="6">
        <f t="shared" si="3"/>
        <v>0</v>
      </c>
    </row>
    <row r="51" spans="2:5" ht="20.100000000000001" customHeight="1" thickBot="1" x14ac:dyDescent="0.25">
      <c r="B51" s="4" t="s">
        <v>37</v>
      </c>
      <c r="C51" s="6">
        <f>C47/(C46+C47)</f>
        <v>1</v>
      </c>
      <c r="D51" s="6">
        <f t="shared" ref="D51" si="4">D47/(D46+D47)</f>
        <v>0.98795180722891562</v>
      </c>
      <c r="E51" s="6">
        <f t="shared" si="3"/>
        <v>-1.2048192771084376E-2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36</v>
      </c>
      <c r="D58" s="5">
        <v>66</v>
      </c>
      <c r="E58" s="6">
        <f>IF(C58&gt;0,(D58-C58)/C58,"-")</f>
        <v>0.83333333333333337</v>
      </c>
    </row>
    <row r="59" spans="2:5" ht="20.100000000000001" customHeight="1" thickBot="1" x14ac:dyDescent="0.25">
      <c r="B59" s="4" t="s">
        <v>41</v>
      </c>
      <c r="C59" s="5">
        <v>16</v>
      </c>
      <c r="D59" s="5">
        <v>34</v>
      </c>
      <c r="E59" s="6">
        <f t="shared" ref="E59:E63" si="5">IF(C59&gt;0,(D59-C59)/C59,"-")</f>
        <v>1.125</v>
      </c>
    </row>
    <row r="60" spans="2:5" ht="20.100000000000001" customHeight="1" thickBot="1" x14ac:dyDescent="0.25">
      <c r="B60" s="4" t="s">
        <v>42</v>
      </c>
      <c r="C60" s="5">
        <v>20</v>
      </c>
      <c r="D60" s="5">
        <v>32</v>
      </c>
      <c r="E60" s="6">
        <f t="shared" si="5"/>
        <v>0.6</v>
      </c>
    </row>
    <row r="61" spans="2:5" ht="20.100000000000001" customHeight="1" collapsed="1" thickBot="1" x14ac:dyDescent="0.25">
      <c r="B61" s="4" t="s">
        <v>98</v>
      </c>
      <c r="C61" s="6">
        <f>(C59+C60)/C58</f>
        <v>1</v>
      </c>
      <c r="D61" s="6">
        <f>(D59+D60)/D58</f>
        <v>1</v>
      </c>
      <c r="E61" s="6">
        <f t="shared" si="5"/>
        <v>0</v>
      </c>
    </row>
    <row r="62" spans="2:5" ht="20.100000000000001" customHeight="1" thickBot="1" x14ac:dyDescent="0.25">
      <c r="B62" s="4" t="s">
        <v>39</v>
      </c>
      <c r="C62" s="6">
        <v>1</v>
      </c>
      <c r="D62" s="6">
        <v>1</v>
      </c>
      <c r="E62" s="6">
        <f t="shared" si="5"/>
        <v>0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282</v>
      </c>
      <c r="D70" s="5">
        <v>280</v>
      </c>
      <c r="E70" s="6">
        <f>IF(C70&gt;0,(D70-C70)/C70,"-")</f>
        <v>-7.0921985815602835E-3</v>
      </c>
    </row>
    <row r="71" spans="2:5" ht="20.100000000000001" customHeight="1" thickBot="1" x14ac:dyDescent="0.25">
      <c r="B71" s="4" t="s">
        <v>45</v>
      </c>
      <c r="C71" s="5">
        <v>115</v>
      </c>
      <c r="D71" s="5">
        <v>117</v>
      </c>
      <c r="E71" s="6">
        <f t="shared" ref="E71:E77" si="6">IF(C71&gt;0,(D71-C71)/C71,"-")</f>
        <v>1.7391304347826087E-2</v>
      </c>
    </row>
    <row r="72" spans="2:5" ht="20.100000000000001" customHeight="1" thickBot="1" x14ac:dyDescent="0.25">
      <c r="B72" s="4" t="s">
        <v>43</v>
      </c>
      <c r="C72" s="5">
        <v>0</v>
      </c>
      <c r="D72" s="5">
        <v>0</v>
      </c>
      <c r="E72" s="6" t="str">
        <f t="shared" si="6"/>
        <v>-</v>
      </c>
    </row>
    <row r="73" spans="2:5" ht="20.100000000000001" customHeight="1" thickBot="1" x14ac:dyDescent="0.25">
      <c r="B73" s="4" t="s">
        <v>46</v>
      </c>
      <c r="C73" s="5">
        <v>106</v>
      </c>
      <c r="D73" s="5">
        <v>89</v>
      </c>
      <c r="E73" s="6">
        <f t="shared" si="6"/>
        <v>-0.16037735849056603</v>
      </c>
    </row>
    <row r="74" spans="2:5" ht="20.100000000000001" customHeight="1" thickBot="1" x14ac:dyDescent="0.25">
      <c r="B74" s="4" t="s">
        <v>47</v>
      </c>
      <c r="C74" s="5">
        <v>53</v>
      </c>
      <c r="D74" s="5">
        <v>69</v>
      </c>
      <c r="E74" s="6">
        <f t="shared" si="6"/>
        <v>0.30188679245283018</v>
      </c>
    </row>
    <row r="75" spans="2:5" ht="20.100000000000001" customHeight="1" thickBot="1" x14ac:dyDescent="0.25">
      <c r="B75" s="4" t="s">
        <v>48</v>
      </c>
      <c r="C75" s="5">
        <v>7</v>
      </c>
      <c r="D75" s="5">
        <v>5</v>
      </c>
      <c r="E75" s="6">
        <f t="shared" si="6"/>
        <v>-0.2857142857142857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66</v>
      </c>
      <c r="D90" s="5">
        <v>58</v>
      </c>
      <c r="E90" s="6">
        <f>IF(C90&gt;0,(D90-C90)/C90,"-")</f>
        <v>-0.12121212121212122</v>
      </c>
    </row>
    <row r="91" spans="2:5" ht="29.25" thickBot="1" x14ac:dyDescent="0.25">
      <c r="B91" s="4" t="s">
        <v>52</v>
      </c>
      <c r="C91" s="5">
        <v>4</v>
      </c>
      <c r="D91" s="5">
        <v>8</v>
      </c>
      <c r="E91" s="6">
        <f t="shared" ref="E91:E93" si="7">IF(C91&gt;0,(D91-C91)/C91,"-")</f>
        <v>1</v>
      </c>
    </row>
    <row r="92" spans="2:5" ht="29.25" customHeight="1" thickBot="1" x14ac:dyDescent="0.25">
      <c r="B92" s="4" t="s">
        <v>53</v>
      </c>
      <c r="C92" s="5">
        <v>26</v>
      </c>
      <c r="D92" s="5">
        <v>18</v>
      </c>
      <c r="E92" s="6">
        <f t="shared" si="7"/>
        <v>-0.30769230769230771</v>
      </c>
    </row>
    <row r="93" spans="2:5" ht="29.25" customHeight="1" thickBot="1" x14ac:dyDescent="0.25">
      <c r="B93" s="4" t="s">
        <v>54</v>
      </c>
      <c r="C93" s="6">
        <f>(C90+C91)/(C90+C91+C92)</f>
        <v>0.72916666666666663</v>
      </c>
      <c r="D93" s="6">
        <f>(D90+D91)/(D90+D91+D92)</f>
        <v>0.7857142857142857</v>
      </c>
      <c r="E93" s="6">
        <f t="shared" si="7"/>
        <v>7.7551020408163293E-2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96</v>
      </c>
      <c r="D100" s="5">
        <v>87</v>
      </c>
      <c r="E100" s="6">
        <f>IF(C100&gt;0,(D100-C100)/C100,"-")</f>
        <v>-9.375E-2</v>
      </c>
    </row>
    <row r="101" spans="2:5" ht="20.100000000000001" customHeight="1" thickBot="1" x14ac:dyDescent="0.25">
      <c r="B101" s="4" t="s">
        <v>41</v>
      </c>
      <c r="C101" s="5">
        <v>46</v>
      </c>
      <c r="D101" s="5">
        <v>45</v>
      </c>
      <c r="E101" s="6">
        <f t="shared" ref="E101:E105" si="8">IF(C101&gt;0,(D101-C101)/C101,"-")</f>
        <v>-2.1739130434782608E-2</v>
      </c>
    </row>
    <row r="102" spans="2:5" ht="20.100000000000001" customHeight="1" thickBot="1" x14ac:dyDescent="0.25">
      <c r="B102" s="4" t="s">
        <v>42</v>
      </c>
      <c r="C102" s="5">
        <v>24</v>
      </c>
      <c r="D102" s="5">
        <v>21</v>
      </c>
      <c r="E102" s="6">
        <f t="shared" si="8"/>
        <v>-0.125</v>
      </c>
    </row>
    <row r="103" spans="2:5" ht="20.100000000000001" customHeight="1" thickBot="1" x14ac:dyDescent="0.25">
      <c r="B103" s="4" t="s">
        <v>98</v>
      </c>
      <c r="C103" s="6">
        <f>(C101+C102)/C100</f>
        <v>0.72916666666666663</v>
      </c>
      <c r="D103" s="6">
        <f>(D101+D102)/D100</f>
        <v>0.75862068965517238</v>
      </c>
      <c r="E103" s="6">
        <f t="shared" si="8"/>
        <v>4.0394088669950742E-2</v>
      </c>
    </row>
    <row r="104" spans="2:5" ht="20.100000000000001" customHeight="1" thickBot="1" x14ac:dyDescent="0.25">
      <c r="B104" s="4" t="s">
        <v>39</v>
      </c>
      <c r="C104" s="6">
        <v>1</v>
      </c>
      <c r="D104" s="6">
        <v>0.7142857142857143</v>
      </c>
      <c r="E104" s="6">
        <f t="shared" si="8"/>
        <v>-0.2857142857142857</v>
      </c>
    </row>
    <row r="105" spans="2:5" ht="20.100000000000001" customHeight="1" thickBot="1" x14ac:dyDescent="0.25">
      <c r="B105" s="4" t="s">
        <v>40</v>
      </c>
      <c r="C105" s="6">
        <v>0.48</v>
      </c>
      <c r="D105" s="6">
        <v>0.875</v>
      </c>
      <c r="E105" s="6">
        <f t="shared" si="8"/>
        <v>0.82291666666666674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83</v>
      </c>
      <c r="D112" s="5">
        <v>61</v>
      </c>
      <c r="E112" s="6">
        <f>IF(C112&gt;0,(D112-C112)/C112,"-")</f>
        <v>-0.26506024096385544</v>
      </c>
    </row>
    <row r="113" spans="2:14" ht="15" thickBot="1" x14ac:dyDescent="0.25">
      <c r="B113" s="4" t="s">
        <v>56</v>
      </c>
      <c r="C113" s="5">
        <v>49</v>
      </c>
      <c r="D113" s="5">
        <v>21</v>
      </c>
      <c r="E113" s="6">
        <f t="shared" ref="E113:E114" si="9">IF(C113&gt;0,(D113-C113)/C113,"-")</f>
        <v>-0.5714285714285714</v>
      </c>
    </row>
    <row r="114" spans="2:14" ht="15" thickBot="1" x14ac:dyDescent="0.25">
      <c r="B114" s="4" t="s">
        <v>57</v>
      </c>
      <c r="C114" s="5">
        <v>34</v>
      </c>
      <c r="D114" s="5">
        <v>40</v>
      </c>
      <c r="E114" s="6">
        <f t="shared" si="9"/>
        <v>0.17647058823529413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6" t="str">
        <f t="shared" ref="K148" si="17">IF(C148=0,"-",(G148-C148)/C148)</f>
        <v>-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 t="str">
        <f t="shared" ref="N148" si="20">IF(F148=0,"-",(J148-F148)/F148)</f>
        <v>-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0</v>
      </c>
      <c r="D157" s="19">
        <v>0</v>
      </c>
      <c r="E157" s="18" t="str">
        <f>IF(C157=0,"-",(D157-C157)/C157)</f>
        <v>-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0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 t="str">
        <f>IF(C157=0,"-",C157/(C157+C158+C159))</f>
        <v>-</v>
      </c>
      <c r="D160" s="18" t="str">
        <f>IF(D157=0,"-",D157/(D157+D158+D159))</f>
        <v>-</v>
      </c>
      <c r="E160" s="18" t="str">
        <f>IF(OR(C160="-",D160="-"),"-",(D160-C160)/C160)</f>
        <v>-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0</v>
      </c>
      <c r="D182" s="5">
        <v>0</v>
      </c>
      <c r="E182" s="6" t="str">
        <f t="shared" si="26"/>
        <v>-</v>
      </c>
      <c r="H182" s="13"/>
    </row>
    <row r="183" spans="2:8" ht="15" thickBot="1" x14ac:dyDescent="0.25">
      <c r="B183" s="4" t="s">
        <v>47</v>
      </c>
      <c r="C183" s="5">
        <v>0</v>
      </c>
      <c r="D183" s="5">
        <v>0</v>
      </c>
      <c r="E183" s="6" t="str">
        <f t="shared" si="26"/>
        <v>-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1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1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0</v>
      </c>
      <c r="D200" s="5">
        <v>1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1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4</v>
      </c>
      <c r="D221" s="5">
        <v>1</v>
      </c>
      <c r="E221" s="6">
        <f t="shared" ref="E221:E223" si="30">IF(C221=0,"-",(D221-C221)/C221)</f>
        <v>-0.75</v>
      </c>
    </row>
    <row r="222" spans="2:5" ht="15" thickBot="1" x14ac:dyDescent="0.25">
      <c r="B222" s="16" t="s">
        <v>92</v>
      </c>
      <c r="C222" s="5">
        <v>1</v>
      </c>
      <c r="D222" s="5">
        <v>2</v>
      </c>
      <c r="E222" s="6">
        <f t="shared" si="30"/>
        <v>1</v>
      </c>
    </row>
    <row r="223" spans="2:5" ht="15" thickBot="1" x14ac:dyDescent="0.25">
      <c r="B223" s="16" t="s">
        <v>93</v>
      </c>
      <c r="C223" s="5">
        <v>4</v>
      </c>
      <c r="D223" s="5">
        <v>3</v>
      </c>
      <c r="E223" s="6">
        <f t="shared" si="30"/>
        <v>-0.25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1" spans="2:5" ht="27" customHeight="1" x14ac:dyDescent="0.2">
      <c r="B11" s="20" t="str">
        <f>Portada!B9</f>
        <v>1º Trimestre 2026</v>
      </c>
    </row>
    <row r="13" spans="2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2:5" ht="20.100000000000001" customHeight="1" thickBot="1" x14ac:dyDescent="0.25">
      <c r="B14" s="4" t="s">
        <v>22</v>
      </c>
      <c r="C14" s="5">
        <v>9831</v>
      </c>
      <c r="D14" s="5">
        <v>9811</v>
      </c>
      <c r="E14" s="6">
        <f>IF(C14&gt;0,(D14-C14)/C14)</f>
        <v>-2.0343810395687112E-3</v>
      </c>
    </row>
    <row r="15" spans="2:5" ht="20.100000000000001" customHeight="1" thickBot="1" x14ac:dyDescent="0.25">
      <c r="B15" s="4" t="s">
        <v>17</v>
      </c>
      <c r="C15" s="5">
        <v>8712</v>
      </c>
      <c r="D15" s="5">
        <v>8463</v>
      </c>
      <c r="E15" s="6">
        <f t="shared" ref="E15:E25" si="0">IF(C15&gt;0,(D15-C15)/C15)</f>
        <v>-2.8581267217630855E-2</v>
      </c>
    </row>
    <row r="16" spans="2:5" ht="20.100000000000001" customHeight="1" thickBot="1" x14ac:dyDescent="0.25">
      <c r="B16" s="4" t="s">
        <v>18</v>
      </c>
      <c r="C16" s="5">
        <v>6354</v>
      </c>
      <c r="D16" s="5">
        <v>6181</v>
      </c>
      <c r="E16" s="6">
        <f t="shared" si="0"/>
        <v>-2.7226943657538558E-2</v>
      </c>
    </row>
    <row r="17" spans="2:5" ht="20.100000000000001" customHeight="1" thickBot="1" x14ac:dyDescent="0.25">
      <c r="B17" s="4" t="s">
        <v>19</v>
      </c>
      <c r="C17" s="5">
        <v>2358</v>
      </c>
      <c r="D17" s="5">
        <v>2282</v>
      </c>
      <c r="E17" s="6">
        <f t="shared" si="0"/>
        <v>-3.2230703986429174E-2</v>
      </c>
    </row>
    <row r="18" spans="2:5" ht="20.100000000000001" customHeight="1" thickBot="1" x14ac:dyDescent="0.25">
      <c r="B18" s="4" t="s">
        <v>100</v>
      </c>
      <c r="C18" s="5">
        <v>19</v>
      </c>
      <c r="D18" s="5">
        <v>9</v>
      </c>
      <c r="E18" s="6">
        <f>IF(C18=0,"-",(D18-C18)/C18)</f>
        <v>-0.52631578947368418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0.27066115702479338</v>
      </c>
      <c r="D20" s="6">
        <f>D17/D15</f>
        <v>0.26964433416046318</v>
      </c>
      <c r="E20" s="6">
        <f t="shared" si="0"/>
        <v>-3.7568111934031499E-3</v>
      </c>
    </row>
    <row r="21" spans="2:5" ht="30" customHeight="1" thickBot="1" x14ac:dyDescent="0.25">
      <c r="B21" s="4" t="s">
        <v>23</v>
      </c>
      <c r="C21" s="5">
        <v>635</v>
      </c>
      <c r="D21" s="5">
        <v>872</v>
      </c>
      <c r="E21" s="6">
        <f t="shared" si="0"/>
        <v>0.37322834645669289</v>
      </c>
    </row>
    <row r="22" spans="2:5" ht="20.100000000000001" customHeight="1" thickBot="1" x14ac:dyDescent="0.25">
      <c r="B22" s="4" t="s">
        <v>24</v>
      </c>
      <c r="C22" s="5">
        <v>414</v>
      </c>
      <c r="D22" s="5">
        <v>566</v>
      </c>
      <c r="E22" s="6">
        <f t="shared" si="0"/>
        <v>0.3671497584541063</v>
      </c>
    </row>
    <row r="23" spans="2:5" ht="20.100000000000001" customHeight="1" thickBot="1" x14ac:dyDescent="0.25">
      <c r="B23" s="4" t="s">
        <v>25</v>
      </c>
      <c r="C23" s="5">
        <v>221</v>
      </c>
      <c r="D23" s="5">
        <v>306</v>
      </c>
      <c r="E23" s="6">
        <f t="shared" si="0"/>
        <v>0.38461538461538464</v>
      </c>
    </row>
    <row r="24" spans="2:5" ht="20.100000000000001" customHeight="1" thickBot="1" x14ac:dyDescent="0.25">
      <c r="B24" s="4" t="s">
        <v>21</v>
      </c>
      <c r="C24" s="6">
        <f>C23/C21</f>
        <v>0.34803149606299211</v>
      </c>
      <c r="D24" s="6">
        <f t="shared" ref="D24" si="1">D23/D21</f>
        <v>0.35091743119266056</v>
      </c>
      <c r="E24" s="6">
        <f t="shared" si="0"/>
        <v>8.2921665490473528E-3</v>
      </c>
    </row>
    <row r="25" spans="2:5" ht="20.100000000000001" customHeight="1" thickBot="1" x14ac:dyDescent="0.25">
      <c r="B25" s="7" t="s">
        <v>26</v>
      </c>
      <c r="C25" s="6">
        <v>0.19393084602331578</v>
      </c>
      <c r="D25" s="6">
        <v>0.18838805669138214</v>
      </c>
      <c r="E25" s="6">
        <f t="shared" si="0"/>
        <v>-2.8581267217630994E-2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1954</v>
      </c>
      <c r="D34" s="5">
        <v>1997</v>
      </c>
      <c r="E34" s="6">
        <f>IF(C34&gt;0,(D34-C34)/C34)</f>
        <v>2.2006141248720572E-2</v>
      </c>
    </row>
    <row r="35" spans="2:5" ht="20.100000000000001" customHeight="1" thickBot="1" x14ac:dyDescent="0.25">
      <c r="B35" s="4" t="s">
        <v>29</v>
      </c>
      <c r="C35" s="5">
        <v>15</v>
      </c>
      <c r="D35" s="5">
        <v>13</v>
      </c>
      <c r="E35" s="6">
        <f t="shared" ref="E35:E37" si="2">IF(C35&gt;0,(D35-C35)/C35)</f>
        <v>-0.13333333333333333</v>
      </c>
    </row>
    <row r="36" spans="2:5" ht="20.100000000000001" customHeight="1" thickBot="1" x14ac:dyDescent="0.25">
      <c r="B36" s="4" t="s">
        <v>28</v>
      </c>
      <c r="C36" s="5">
        <v>1479</v>
      </c>
      <c r="D36" s="5">
        <v>1518</v>
      </c>
      <c r="E36" s="6">
        <f t="shared" si="2"/>
        <v>2.6369168356997971E-2</v>
      </c>
    </row>
    <row r="37" spans="2:5" ht="20.100000000000001" customHeight="1" thickBot="1" x14ac:dyDescent="0.25">
      <c r="B37" s="4" t="s">
        <v>30</v>
      </c>
      <c r="C37" s="5">
        <v>460</v>
      </c>
      <c r="D37" s="5">
        <v>466</v>
      </c>
      <c r="E37" s="6">
        <f t="shared" si="2"/>
        <v>1.3043478260869565E-2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1391</v>
      </c>
      <c r="D44" s="5">
        <v>1478</v>
      </c>
      <c r="E44" s="6">
        <f>IF(C44&gt;0,(D44-C44)/C44)</f>
        <v>6.2544931703810203E-2</v>
      </c>
    </row>
    <row r="45" spans="2:5" ht="20.100000000000001" customHeight="1" thickBot="1" x14ac:dyDescent="0.25">
      <c r="B45" s="4" t="s">
        <v>34</v>
      </c>
      <c r="C45" s="5">
        <v>150</v>
      </c>
      <c r="D45" s="5">
        <v>146</v>
      </c>
      <c r="E45" s="6">
        <f t="shared" ref="E45:E51" si="3">IF(C45&gt;0,(D45-C45)/C45)</f>
        <v>-2.6666666666666668E-2</v>
      </c>
    </row>
    <row r="46" spans="2:5" ht="20.100000000000001" customHeight="1" thickBot="1" x14ac:dyDescent="0.25">
      <c r="B46" s="4" t="s">
        <v>31</v>
      </c>
      <c r="C46" s="5">
        <v>251</v>
      </c>
      <c r="D46" s="5">
        <v>281</v>
      </c>
      <c r="E46" s="6">
        <f t="shared" si="3"/>
        <v>0.11952191235059761</v>
      </c>
    </row>
    <row r="47" spans="2:5" ht="20.100000000000001" customHeight="1" thickBot="1" x14ac:dyDescent="0.25">
      <c r="B47" s="4" t="s">
        <v>32</v>
      </c>
      <c r="C47" s="5">
        <v>3457</v>
      </c>
      <c r="D47" s="5">
        <v>3708</v>
      </c>
      <c r="E47" s="6">
        <f t="shared" si="3"/>
        <v>7.2606306045704366E-2</v>
      </c>
    </row>
    <row r="48" spans="2:5" ht="20.100000000000001" customHeight="1" thickBot="1" x14ac:dyDescent="0.25">
      <c r="B48" s="4" t="s">
        <v>35</v>
      </c>
      <c r="C48" s="5">
        <v>1577</v>
      </c>
      <c r="D48" s="5">
        <v>1539</v>
      </c>
      <c r="E48" s="6">
        <f t="shared" si="3"/>
        <v>-2.4096385542168676E-2</v>
      </c>
    </row>
    <row r="49" spans="2:5" ht="20.100000000000001" customHeight="1" thickBot="1" x14ac:dyDescent="0.25">
      <c r="B49" s="4" t="s">
        <v>67</v>
      </c>
      <c r="C49" s="5">
        <v>1906</v>
      </c>
      <c r="D49" s="5">
        <v>2149</v>
      </c>
      <c r="E49" s="6">
        <f t="shared" si="3"/>
        <v>0.12749213011542498</v>
      </c>
    </row>
    <row r="50" spans="2:5" ht="20.100000000000001" customHeight="1" collapsed="1" thickBot="1" x14ac:dyDescent="0.25">
      <c r="B50" s="4" t="s">
        <v>36</v>
      </c>
      <c r="C50" s="6">
        <f>C44/(C44+C45)</f>
        <v>0.90266060999351072</v>
      </c>
      <c r="D50" s="6">
        <f>D44/(D44+D45)</f>
        <v>0.91009852216748766</v>
      </c>
      <c r="E50" s="6">
        <f t="shared" si="3"/>
        <v>8.2399875342188764E-3</v>
      </c>
    </row>
    <row r="51" spans="2:5" ht="20.100000000000001" customHeight="1" thickBot="1" x14ac:dyDescent="0.25">
      <c r="B51" s="4" t="s">
        <v>37</v>
      </c>
      <c r="C51" s="6">
        <f>C47/(C46+C47)</f>
        <v>0.93230852211434734</v>
      </c>
      <c r="D51" s="6">
        <f>D47/(D46+D47)</f>
        <v>0.92955627976936572</v>
      </c>
      <c r="E51" s="6">
        <f t="shared" si="3"/>
        <v>-2.9520724949932968E-3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1569</v>
      </c>
      <c r="D58" s="5">
        <v>1614</v>
      </c>
      <c r="E58" s="6">
        <f>IF(C58&gt;0,(D58-C58)/C58)</f>
        <v>2.8680688336520075E-2</v>
      </c>
    </row>
    <row r="59" spans="2:5" ht="20.100000000000001" customHeight="1" thickBot="1" x14ac:dyDescent="0.25">
      <c r="B59" s="4" t="s">
        <v>41</v>
      </c>
      <c r="C59" s="5">
        <v>1058</v>
      </c>
      <c r="D59" s="5">
        <v>1073</v>
      </c>
      <c r="E59" s="6">
        <f t="shared" ref="E59:E63" si="4">IF(C59&gt;0,(D59-C59)/C59)</f>
        <v>1.4177693761814745E-2</v>
      </c>
    </row>
    <row r="60" spans="2:5" ht="20.100000000000001" customHeight="1" thickBot="1" x14ac:dyDescent="0.25">
      <c r="B60" s="4" t="s">
        <v>42</v>
      </c>
      <c r="C60" s="5">
        <v>353</v>
      </c>
      <c r="D60" s="5">
        <v>395</v>
      </c>
      <c r="E60" s="6">
        <f t="shared" si="4"/>
        <v>0.11898016997167139</v>
      </c>
    </row>
    <row r="61" spans="2:5" ht="20.100000000000001" customHeight="1" collapsed="1" thickBot="1" x14ac:dyDescent="0.25">
      <c r="B61" s="4" t="s">
        <v>98</v>
      </c>
      <c r="C61" s="6">
        <f>(C59+C60)/C58</f>
        <v>0.89929891650732952</v>
      </c>
      <c r="D61" s="6">
        <f>(D59+D60)/D58</f>
        <v>0.90954151177199505</v>
      </c>
      <c r="E61" s="6">
        <f t="shared" si="4"/>
        <v>1.1389533642990944E-2</v>
      </c>
    </row>
    <row r="62" spans="2:5" ht="20.100000000000001" customHeight="1" thickBot="1" x14ac:dyDescent="0.25">
      <c r="B62" s="4" t="s">
        <v>39</v>
      </c>
      <c r="C62" s="6">
        <v>0.89057239057239057</v>
      </c>
      <c r="D62" s="6">
        <v>0.89045643153526965</v>
      </c>
      <c r="E62" s="6">
        <f t="shared" si="4"/>
        <v>-1.3020731200344852E-4</v>
      </c>
    </row>
    <row r="63" spans="2:5" ht="20.100000000000001" customHeight="1" thickBot="1" x14ac:dyDescent="0.25">
      <c r="B63" s="4" t="s">
        <v>40</v>
      </c>
      <c r="C63" s="6">
        <v>0.92650918635170598</v>
      </c>
      <c r="D63" s="6">
        <v>0.96577017114914421</v>
      </c>
      <c r="E63" s="6">
        <f t="shared" si="4"/>
        <v>4.2375170560407835E-2</v>
      </c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10603</v>
      </c>
      <c r="D70" s="5">
        <v>10889</v>
      </c>
      <c r="E70" s="6">
        <f t="shared" ref="E70:E75" si="5">IF(C70&gt;0,(D70-C70)/C70)</f>
        <v>2.6973498066584927E-2</v>
      </c>
    </row>
    <row r="71" spans="2:5" ht="20.100000000000001" customHeight="1" thickBot="1" x14ac:dyDescent="0.25">
      <c r="B71" s="4" t="s">
        <v>45</v>
      </c>
      <c r="C71" s="5">
        <v>3193</v>
      </c>
      <c r="D71" s="5">
        <v>3077</v>
      </c>
      <c r="E71" s="6">
        <f t="shared" si="5"/>
        <v>-3.6329470717193862E-2</v>
      </c>
    </row>
    <row r="72" spans="2:5" ht="20.100000000000001" customHeight="1" thickBot="1" x14ac:dyDescent="0.25">
      <c r="B72" s="4" t="s">
        <v>43</v>
      </c>
      <c r="C72" s="5">
        <v>25</v>
      </c>
      <c r="D72" s="5">
        <v>29</v>
      </c>
      <c r="E72" s="6">
        <f t="shared" si="5"/>
        <v>0.16</v>
      </c>
    </row>
    <row r="73" spans="2:5" ht="20.100000000000001" customHeight="1" thickBot="1" x14ac:dyDescent="0.25">
      <c r="B73" s="4" t="s">
        <v>46</v>
      </c>
      <c r="C73" s="5">
        <v>5237</v>
      </c>
      <c r="D73" s="5">
        <v>5663</v>
      </c>
      <c r="E73" s="6">
        <f t="shared" si="5"/>
        <v>8.1344281076952449E-2</v>
      </c>
    </row>
    <row r="74" spans="2:5" ht="20.100000000000001" customHeight="1" thickBot="1" x14ac:dyDescent="0.25">
      <c r="B74" s="4" t="s">
        <v>47</v>
      </c>
      <c r="C74" s="5">
        <v>1655</v>
      </c>
      <c r="D74" s="5">
        <v>1685</v>
      </c>
      <c r="E74" s="6">
        <f t="shared" si="5"/>
        <v>1.812688821752266E-2</v>
      </c>
    </row>
    <row r="75" spans="2:5" ht="20.100000000000001" customHeight="1" thickBot="1" x14ac:dyDescent="0.25">
      <c r="B75" s="4" t="s">
        <v>48</v>
      </c>
      <c r="C75" s="5">
        <v>489</v>
      </c>
      <c r="D75" s="5">
        <v>432</v>
      </c>
      <c r="E75" s="6">
        <f t="shared" si="5"/>
        <v>-0.1165644171779141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>IF(C76&gt;0,(D76-C76)/C76,"-")</f>
        <v>-</v>
      </c>
    </row>
    <row r="77" spans="2:5" ht="20.100000000000001" customHeight="1" thickBot="1" x14ac:dyDescent="0.25">
      <c r="B77" s="4" t="s">
        <v>50</v>
      </c>
      <c r="C77" s="5">
        <v>4</v>
      </c>
      <c r="D77" s="5">
        <v>3</v>
      </c>
      <c r="E77" s="6">
        <f>IF(C77&gt;0,(D77-C77)/C77,"-")</f>
        <v>-0.25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734</v>
      </c>
      <c r="D90" s="5">
        <v>707</v>
      </c>
      <c r="E90" s="6">
        <f>IF(C90&gt;0,(D90-C90)/C90,"-")</f>
        <v>-3.6784741144414171E-2</v>
      </c>
    </row>
    <row r="91" spans="2:5" ht="29.25" thickBot="1" x14ac:dyDescent="0.25">
      <c r="B91" s="4" t="s">
        <v>52</v>
      </c>
      <c r="C91" s="5">
        <v>411</v>
      </c>
      <c r="D91" s="5">
        <v>371</v>
      </c>
      <c r="E91" s="6">
        <f t="shared" ref="E91:E93" si="6">IF(C91&gt;0,(D91-C91)/C91,"-")</f>
        <v>-9.7323600973236016E-2</v>
      </c>
    </row>
    <row r="92" spans="2:5" ht="29.25" customHeight="1" thickBot="1" x14ac:dyDescent="0.25">
      <c r="B92" s="4" t="s">
        <v>53</v>
      </c>
      <c r="C92" s="5">
        <v>504</v>
      </c>
      <c r="D92" s="5">
        <v>538</v>
      </c>
      <c r="E92" s="6">
        <f t="shared" si="6"/>
        <v>6.7460317460317457E-2</v>
      </c>
    </row>
    <row r="93" spans="2:5" ht="29.25" customHeight="1" thickBot="1" x14ac:dyDescent="0.25">
      <c r="B93" s="4" t="s">
        <v>54</v>
      </c>
      <c r="C93" s="6">
        <f>(C90+C91)/(C90+C91+C92)</f>
        <v>0.69436021831412975</v>
      </c>
      <c r="D93" s="6">
        <f>(D90+D91)/(D90+D91+D92)</f>
        <v>0.66707920792079212</v>
      </c>
      <c r="E93" s="6">
        <f t="shared" si="6"/>
        <v>-3.9289420208396299E-2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1650</v>
      </c>
      <c r="D100" s="5">
        <v>1619</v>
      </c>
      <c r="E100" s="6">
        <f>IF(C100&gt;0,(D100-C100)/C100,"-")</f>
        <v>-1.8787878787878787E-2</v>
      </c>
    </row>
    <row r="101" spans="2:5" ht="20.100000000000001" customHeight="1" thickBot="1" x14ac:dyDescent="0.25">
      <c r="B101" s="4" t="s">
        <v>41</v>
      </c>
      <c r="C101" s="5">
        <v>853</v>
      </c>
      <c r="D101" s="5">
        <v>787</v>
      </c>
      <c r="E101" s="6">
        <f t="shared" ref="E101:E105" si="7">IF(C101&gt;0,(D101-C101)/C101,"-")</f>
        <v>-7.737397420867527E-2</v>
      </c>
    </row>
    <row r="102" spans="2:5" ht="20.100000000000001" customHeight="1" thickBot="1" x14ac:dyDescent="0.25">
      <c r="B102" s="4" t="s">
        <v>42</v>
      </c>
      <c r="C102" s="5">
        <v>292</v>
      </c>
      <c r="D102" s="5">
        <v>293</v>
      </c>
      <c r="E102" s="6">
        <f t="shared" si="7"/>
        <v>3.4246575342465752E-3</v>
      </c>
    </row>
    <row r="103" spans="2:5" ht="20.100000000000001" customHeight="1" thickBot="1" x14ac:dyDescent="0.25">
      <c r="B103" s="4" t="s">
        <v>98</v>
      </c>
      <c r="C103" s="6">
        <f>(C101+C102)/C100</f>
        <v>0.69393939393939397</v>
      </c>
      <c r="D103" s="6">
        <f>(D101+D102)/D100</f>
        <v>0.66707844348363188</v>
      </c>
      <c r="E103" s="6">
        <f t="shared" si="7"/>
        <v>-3.8707919870748862E-2</v>
      </c>
    </row>
    <row r="104" spans="2:5" ht="20.100000000000001" customHeight="1" thickBot="1" x14ac:dyDescent="0.25">
      <c r="B104" s="4" t="s">
        <v>39</v>
      </c>
      <c r="C104" s="6">
        <v>0.68404170008019249</v>
      </c>
      <c r="D104" s="6">
        <v>0.65257048092868986</v>
      </c>
      <c r="E104" s="6">
        <f t="shared" si="7"/>
        <v>-4.6007749451258836E-2</v>
      </c>
    </row>
    <row r="105" spans="2:5" ht="20.100000000000001" customHeight="1" thickBot="1" x14ac:dyDescent="0.25">
      <c r="B105" s="4" t="s">
        <v>40</v>
      </c>
      <c r="C105" s="6">
        <v>0.72456575682382129</v>
      </c>
      <c r="D105" s="6">
        <v>0.70944309927360771</v>
      </c>
      <c r="E105" s="6">
        <f t="shared" si="7"/>
        <v>-2.0871339016219431E-2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1623</v>
      </c>
      <c r="D112" s="5">
        <v>1580</v>
      </c>
      <c r="E112" s="6">
        <f>IF(C112&gt;0,(D112-C112)/C112,"-")</f>
        <v>-2.649414664202095E-2</v>
      </c>
    </row>
    <row r="113" spans="2:14" ht="15" thickBot="1" x14ac:dyDescent="0.25">
      <c r="B113" s="4" t="s">
        <v>56</v>
      </c>
      <c r="C113" s="5">
        <v>834</v>
      </c>
      <c r="D113" s="5">
        <v>917</v>
      </c>
      <c r="E113" s="6">
        <f t="shared" ref="E113:E114" si="8">IF(C113&gt;0,(D113-C113)/C113,"-")</f>
        <v>9.9520383693045569E-2</v>
      </c>
    </row>
    <row r="114" spans="2:14" ht="15" thickBot="1" x14ac:dyDescent="0.25">
      <c r="B114" s="4" t="s">
        <v>57</v>
      </c>
      <c r="C114" s="5">
        <v>789</v>
      </c>
      <c r="D114" s="5">
        <v>663</v>
      </c>
      <c r="E114" s="6">
        <f t="shared" si="8"/>
        <v>-0.1596958174904943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11</v>
      </c>
      <c r="D128" s="10">
        <v>5</v>
      </c>
      <c r="E128" s="10">
        <v>2</v>
      </c>
      <c r="F128" s="10">
        <v>18</v>
      </c>
      <c r="G128" s="10">
        <v>24</v>
      </c>
      <c r="H128" s="10">
        <v>6</v>
      </c>
      <c r="I128" s="10">
        <v>3</v>
      </c>
      <c r="J128" s="10">
        <v>33</v>
      </c>
      <c r="K128" s="6">
        <f>IF(C128=0,"-",(G128-C128)/C128)</f>
        <v>1.1818181818181819</v>
      </c>
      <c r="L128" s="6">
        <f t="shared" ref="L128:N128" si="9">IF(D128=0,"-",(H128-D128)/D128)</f>
        <v>0.2</v>
      </c>
      <c r="M128" s="6">
        <f t="shared" si="9"/>
        <v>0.5</v>
      </c>
      <c r="N128" s="6">
        <f t="shared" si="9"/>
        <v>0.83333333333333337</v>
      </c>
    </row>
    <row r="129" spans="2:14" ht="15" thickBot="1" x14ac:dyDescent="0.25">
      <c r="B129" s="4" t="s">
        <v>64</v>
      </c>
      <c r="C129" s="10">
        <v>7</v>
      </c>
      <c r="D129" s="10">
        <v>1</v>
      </c>
      <c r="E129" s="10">
        <v>0</v>
      </c>
      <c r="F129" s="10">
        <v>8</v>
      </c>
      <c r="G129" s="10">
        <v>2</v>
      </c>
      <c r="H129" s="10">
        <v>0</v>
      </c>
      <c r="I129" s="10">
        <v>0</v>
      </c>
      <c r="J129" s="10">
        <v>2</v>
      </c>
      <c r="K129" s="6">
        <f t="shared" ref="K129:K133" si="10">IF(C129=0,"-",(G129-C129)/C129)</f>
        <v>-0.7142857142857143</v>
      </c>
      <c r="L129" s="6">
        <f t="shared" ref="L129:L133" si="11">IF(D129=0,"-",(H129-D129)/D129)</f>
        <v>-1</v>
      </c>
      <c r="M129" s="6" t="str">
        <f t="shared" ref="M129:M133" si="12">IF(E129=0,"-",(I129-E129)/E129)</f>
        <v>-</v>
      </c>
      <c r="N129" s="6">
        <f t="shared" ref="N129:N133" si="13">IF(F129=0,"-",(J129-F129)/F129)</f>
        <v>-0.75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0"/>
        <v>-</v>
      </c>
      <c r="L130" s="6" t="str">
        <f t="shared" si="11"/>
        <v>-</v>
      </c>
      <c r="M130" s="6" t="str">
        <f t="shared" si="12"/>
        <v>-</v>
      </c>
      <c r="N130" s="6" t="str">
        <f t="shared" si="13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0"/>
        <v>-</v>
      </c>
      <c r="L131" s="6" t="str">
        <f t="shared" si="11"/>
        <v>-</v>
      </c>
      <c r="M131" s="6" t="str">
        <f t="shared" si="12"/>
        <v>-</v>
      </c>
      <c r="N131" s="6" t="str">
        <f t="shared" si="13"/>
        <v>-</v>
      </c>
    </row>
    <row r="132" spans="2:14" ht="15" thickBot="1" x14ac:dyDescent="0.25">
      <c r="B132" s="4" t="s">
        <v>67</v>
      </c>
      <c r="C132" s="10">
        <v>3</v>
      </c>
      <c r="D132" s="10">
        <v>1</v>
      </c>
      <c r="E132" s="10">
        <v>0</v>
      </c>
      <c r="F132" s="10">
        <v>4</v>
      </c>
      <c r="G132" s="10">
        <v>1</v>
      </c>
      <c r="H132" s="10">
        <v>1</v>
      </c>
      <c r="I132" s="10">
        <v>0</v>
      </c>
      <c r="J132" s="10">
        <v>2</v>
      </c>
      <c r="K132" s="6">
        <f t="shared" si="10"/>
        <v>-0.66666666666666663</v>
      </c>
      <c r="L132" s="6">
        <f t="shared" si="11"/>
        <v>0</v>
      </c>
      <c r="M132" s="6" t="str">
        <f t="shared" si="12"/>
        <v>-</v>
      </c>
      <c r="N132" s="6">
        <f t="shared" si="13"/>
        <v>-0.5</v>
      </c>
    </row>
    <row r="133" spans="2:14" ht="15" thickBot="1" x14ac:dyDescent="0.25">
      <c r="B133" s="4" t="s">
        <v>68</v>
      </c>
      <c r="C133" s="10">
        <v>21</v>
      </c>
      <c r="D133" s="10">
        <v>7</v>
      </c>
      <c r="E133" s="10">
        <v>2</v>
      </c>
      <c r="F133" s="10">
        <v>30</v>
      </c>
      <c r="G133" s="10">
        <v>27</v>
      </c>
      <c r="H133" s="10">
        <v>7</v>
      </c>
      <c r="I133" s="10">
        <v>3</v>
      </c>
      <c r="J133" s="10">
        <v>37</v>
      </c>
      <c r="K133" s="6">
        <f t="shared" si="10"/>
        <v>0.2857142857142857</v>
      </c>
      <c r="L133" s="6">
        <f t="shared" si="11"/>
        <v>0</v>
      </c>
      <c r="M133" s="6">
        <f t="shared" si="12"/>
        <v>0.5</v>
      </c>
      <c r="N133" s="6">
        <f t="shared" si="13"/>
        <v>0.23333333333333334</v>
      </c>
    </row>
    <row r="134" spans="2:14" ht="15" thickBot="1" x14ac:dyDescent="0.25">
      <c r="B134" s="4" t="s">
        <v>36</v>
      </c>
      <c r="C134" s="6">
        <f>IF(C128=0,"-",C128/(C128+C129))</f>
        <v>0.61111111111111116</v>
      </c>
      <c r="D134" s="6">
        <f>IF(D128=0,"-",D128/(D128+D129))</f>
        <v>0.83333333333333337</v>
      </c>
      <c r="E134" s="6">
        <f t="shared" ref="E134:J134" si="14">IF(E128=0,"-",E128/(E128+E129))</f>
        <v>1</v>
      </c>
      <c r="F134" s="6">
        <f t="shared" si="14"/>
        <v>0.69230769230769229</v>
      </c>
      <c r="G134" s="6">
        <f t="shared" si="14"/>
        <v>0.92307692307692313</v>
      </c>
      <c r="H134" s="6">
        <f t="shared" si="14"/>
        <v>1</v>
      </c>
      <c r="I134" s="6">
        <f t="shared" si="14"/>
        <v>1</v>
      </c>
      <c r="J134" s="6">
        <f t="shared" si="14"/>
        <v>0.94285714285714284</v>
      </c>
      <c r="K134" s="6">
        <f>IF(OR(C134="-",G134="-"),"-",(G134-C134)/C134)</f>
        <v>0.51048951048951041</v>
      </c>
      <c r="L134" s="6">
        <f t="shared" ref="L134:N135" si="15">IF(OR(D134="-",H134="-"),"-",(H134-D134)/D134)</f>
        <v>0.19999999999999996</v>
      </c>
      <c r="M134" s="6">
        <f t="shared" si="15"/>
        <v>0</v>
      </c>
      <c r="N134" s="6">
        <f t="shared" si="15"/>
        <v>0.3619047619047619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6">IF(D131=0,"-",D131/(D130+D131))</f>
        <v>-</v>
      </c>
      <c r="E135" s="6" t="str">
        <f t="shared" si="16"/>
        <v>-</v>
      </c>
      <c r="F135" s="6" t="str">
        <f t="shared" si="16"/>
        <v>-</v>
      </c>
      <c r="G135" s="6" t="str">
        <f t="shared" si="16"/>
        <v>-</v>
      </c>
      <c r="H135" s="6" t="str">
        <f t="shared" si="16"/>
        <v>-</v>
      </c>
      <c r="I135" s="6" t="str">
        <f t="shared" si="16"/>
        <v>-</v>
      </c>
      <c r="J135" s="6" t="str">
        <f t="shared" si="16"/>
        <v>-</v>
      </c>
      <c r="K135" s="6" t="str">
        <f>IF(OR(C135="-",G135="-"),"-",(G135-C135)/C135)</f>
        <v>-</v>
      </c>
      <c r="L135" s="6" t="str">
        <f t="shared" si="15"/>
        <v>-</v>
      </c>
      <c r="M135" s="6" t="str">
        <f t="shared" si="15"/>
        <v>-</v>
      </c>
      <c r="N135" s="6" t="str">
        <f t="shared" si="15"/>
        <v>-</v>
      </c>
    </row>
    <row r="136" spans="2:14" x14ac:dyDescent="0.2">
      <c r="C136" s="13"/>
    </row>
    <row r="137" spans="2:14" x14ac:dyDescent="0.2">
      <c r="C137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20</v>
      </c>
      <c r="D143" s="10">
        <v>0</v>
      </c>
      <c r="E143" s="10">
        <v>4</v>
      </c>
      <c r="F143" s="10">
        <v>24</v>
      </c>
      <c r="G143" s="10">
        <v>34</v>
      </c>
      <c r="H143" s="10">
        <v>0</v>
      </c>
      <c r="I143" s="10">
        <v>4</v>
      </c>
      <c r="J143" s="10">
        <v>38</v>
      </c>
      <c r="K143" s="6">
        <f>IF(C143=0,"-",(G143-C143)/C143)</f>
        <v>0.7</v>
      </c>
      <c r="L143" s="6" t="str">
        <f t="shared" ref="L143:N147" si="17">IF(D143=0,"-",(H143-D143)/D143)</f>
        <v>-</v>
      </c>
      <c r="M143" s="6">
        <f t="shared" si="17"/>
        <v>0</v>
      </c>
      <c r="N143" s="6">
        <f t="shared" si="17"/>
        <v>0.58333333333333337</v>
      </c>
    </row>
    <row r="144" spans="2:14" ht="15" thickBot="1" x14ac:dyDescent="0.25">
      <c r="B144" s="4" t="s">
        <v>72</v>
      </c>
      <c r="C144" s="10">
        <v>6</v>
      </c>
      <c r="D144" s="10">
        <v>0</v>
      </c>
      <c r="E144" s="10">
        <v>2</v>
      </c>
      <c r="F144" s="10">
        <v>8</v>
      </c>
      <c r="G144" s="10">
        <v>1</v>
      </c>
      <c r="H144" s="10">
        <v>0</v>
      </c>
      <c r="I144" s="10">
        <v>1</v>
      </c>
      <c r="J144" s="10">
        <v>2</v>
      </c>
      <c r="K144" s="6">
        <f t="shared" ref="K144:K147" si="18">IF(C144=0,"-",(G144-C144)/C144)</f>
        <v>-0.83333333333333337</v>
      </c>
      <c r="L144" s="6" t="str">
        <f t="shared" si="17"/>
        <v>-</v>
      </c>
      <c r="M144" s="6">
        <f t="shared" si="17"/>
        <v>-0.5</v>
      </c>
      <c r="N144" s="6">
        <f t="shared" si="17"/>
        <v>-0.75</v>
      </c>
    </row>
    <row r="145" spans="2:14" ht="15" thickBot="1" x14ac:dyDescent="0.25">
      <c r="B145" s="4" t="s">
        <v>73</v>
      </c>
      <c r="C145" s="10">
        <v>242</v>
      </c>
      <c r="D145" s="10">
        <v>0</v>
      </c>
      <c r="E145" s="10">
        <v>33</v>
      </c>
      <c r="F145" s="10">
        <v>275</v>
      </c>
      <c r="G145" s="10">
        <v>254</v>
      </c>
      <c r="H145" s="10">
        <v>0</v>
      </c>
      <c r="I145" s="10">
        <v>30</v>
      </c>
      <c r="J145" s="10">
        <v>284</v>
      </c>
      <c r="K145" s="6">
        <f t="shared" si="18"/>
        <v>4.9586776859504134E-2</v>
      </c>
      <c r="L145" s="6" t="str">
        <f t="shared" si="17"/>
        <v>-</v>
      </c>
      <c r="M145" s="6">
        <f t="shared" si="17"/>
        <v>-9.0909090909090912E-2</v>
      </c>
      <c r="N145" s="6">
        <f t="shared" si="17"/>
        <v>3.272727272727273E-2</v>
      </c>
    </row>
    <row r="146" spans="2:14" ht="15" thickBot="1" x14ac:dyDescent="0.25">
      <c r="B146" s="4" t="s">
        <v>74</v>
      </c>
      <c r="C146" s="10">
        <v>17</v>
      </c>
      <c r="D146" s="10">
        <v>0</v>
      </c>
      <c r="E146" s="10">
        <v>0</v>
      </c>
      <c r="F146" s="10">
        <v>17</v>
      </c>
      <c r="G146" s="10">
        <v>10</v>
      </c>
      <c r="H146" s="10">
        <v>0</v>
      </c>
      <c r="I146" s="10">
        <v>1</v>
      </c>
      <c r="J146" s="10">
        <v>11</v>
      </c>
      <c r="K146" s="6">
        <f t="shared" si="18"/>
        <v>-0.41176470588235292</v>
      </c>
      <c r="L146" s="6" t="str">
        <f t="shared" si="17"/>
        <v>-</v>
      </c>
      <c r="M146" s="6" t="str">
        <f t="shared" si="17"/>
        <v>-</v>
      </c>
      <c r="N146" s="6">
        <f t="shared" si="17"/>
        <v>-0.35294117647058826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1</v>
      </c>
      <c r="H147" s="10">
        <v>0</v>
      </c>
      <c r="I147" s="10">
        <v>0</v>
      </c>
      <c r="J147" s="10">
        <v>1</v>
      </c>
      <c r="K147" s="6" t="str">
        <f t="shared" si="18"/>
        <v>-</v>
      </c>
      <c r="L147" s="6" t="str">
        <f t="shared" si="17"/>
        <v>-</v>
      </c>
      <c r="M147" s="6" t="str">
        <f t="shared" si="17"/>
        <v>-</v>
      </c>
      <c r="N147" s="6" t="str">
        <f t="shared" si="17"/>
        <v>-</v>
      </c>
    </row>
    <row r="148" spans="2:14" ht="15" thickBot="1" x14ac:dyDescent="0.25">
      <c r="B148" s="7" t="s">
        <v>68</v>
      </c>
      <c r="C148" s="10">
        <v>285</v>
      </c>
      <c r="D148" s="10">
        <v>0</v>
      </c>
      <c r="E148" s="10">
        <v>39</v>
      </c>
      <c r="F148" s="10">
        <v>324</v>
      </c>
      <c r="G148" s="10">
        <v>300</v>
      </c>
      <c r="H148" s="10">
        <v>0</v>
      </c>
      <c r="I148" s="10">
        <v>36</v>
      </c>
      <c r="J148" s="10">
        <v>336</v>
      </c>
      <c r="K148" s="6">
        <f t="shared" ref="K148" si="19">IF(C148=0,"-",(G148-C148)/C148)</f>
        <v>5.2631578947368418E-2</v>
      </c>
      <c r="L148" s="6" t="str">
        <f t="shared" ref="L148" si="20">IF(D148=0,"-",(H148-D148)/D148)</f>
        <v>-</v>
      </c>
      <c r="M148" s="6">
        <f t="shared" ref="M148" si="21">IF(E148=0,"-",(I148-E148)/E148)</f>
        <v>-7.6923076923076927E-2</v>
      </c>
      <c r="N148" s="6">
        <f t="shared" ref="N148" si="22">IF(F148=0,"-",(J148-F148)/F148)</f>
        <v>3.7037037037037035E-2</v>
      </c>
    </row>
    <row r="149" spans="2:14" ht="29.25" thickBot="1" x14ac:dyDescent="0.25">
      <c r="B149" s="7" t="s">
        <v>76</v>
      </c>
      <c r="C149" s="6">
        <f>IF(C143=0,"-",(C143/(C143+C145)))</f>
        <v>7.6335877862595422E-2</v>
      </c>
      <c r="D149" s="6" t="str">
        <f t="shared" ref="D149:J149" si="23">IF(D143=0,"-",(D143/(D143+D145)))</f>
        <v>-</v>
      </c>
      <c r="E149" s="6">
        <f t="shared" si="23"/>
        <v>0.10810810810810811</v>
      </c>
      <c r="F149" s="6">
        <f t="shared" si="23"/>
        <v>8.0267558528428096E-2</v>
      </c>
      <c r="G149" s="6">
        <f t="shared" si="23"/>
        <v>0.11805555555555555</v>
      </c>
      <c r="H149" s="6" t="str">
        <f t="shared" si="23"/>
        <v>-</v>
      </c>
      <c r="I149" s="6">
        <f t="shared" si="23"/>
        <v>0.11764705882352941</v>
      </c>
      <c r="J149" s="6">
        <f t="shared" si="23"/>
        <v>0.11801242236024845</v>
      </c>
      <c r="K149" s="6">
        <f>IF(OR(C149="-",G149="-"),"-",(G149-C149)/C149)</f>
        <v>0.54652777777777772</v>
      </c>
      <c r="L149" s="6" t="str">
        <f t="shared" ref="L149:N150" si="24">IF(OR(D149="-",H149="-"),"-",(H149-D149)/D149)</f>
        <v>-</v>
      </c>
      <c r="M149" s="6">
        <f t="shared" si="24"/>
        <v>8.8235294117646981E-2</v>
      </c>
      <c r="N149" s="6">
        <f t="shared" si="24"/>
        <v>0.47023809523809523</v>
      </c>
    </row>
    <row r="150" spans="2:14" ht="29.25" thickBot="1" x14ac:dyDescent="0.25">
      <c r="B150" s="7" t="s">
        <v>77</v>
      </c>
      <c r="C150" s="6">
        <f>IF(C144=0,"-",(C144/(C144+C146)))</f>
        <v>0.2608695652173913</v>
      </c>
      <c r="D150" s="6" t="str">
        <f t="shared" ref="D150:J150" si="25">IF(D144=0,"-",(D144/(D144+D146)))</f>
        <v>-</v>
      </c>
      <c r="E150" s="6">
        <f t="shared" si="25"/>
        <v>1</v>
      </c>
      <c r="F150" s="6">
        <f t="shared" si="25"/>
        <v>0.32</v>
      </c>
      <c r="G150" s="6">
        <f t="shared" si="25"/>
        <v>9.0909090909090912E-2</v>
      </c>
      <c r="H150" s="6" t="str">
        <f t="shared" si="25"/>
        <v>-</v>
      </c>
      <c r="I150" s="6">
        <f t="shared" si="25"/>
        <v>0.5</v>
      </c>
      <c r="J150" s="6">
        <f t="shared" si="25"/>
        <v>0.15384615384615385</v>
      </c>
      <c r="K150" s="6">
        <f>IF(OR(C150="-",G150="-"),"-",(G150-C150)/C150)</f>
        <v>-0.65151515151515149</v>
      </c>
      <c r="L150" s="6" t="str">
        <f t="shared" si="24"/>
        <v>-</v>
      </c>
      <c r="M150" s="6">
        <f t="shared" si="24"/>
        <v>-0.5</v>
      </c>
      <c r="N150" s="6">
        <f t="shared" si="24"/>
        <v>-0.51923076923076916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ht="14.25" x14ac:dyDescent="0.2">
      <c r="B152" s="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260</v>
      </c>
      <c r="D157" s="19">
        <v>262</v>
      </c>
      <c r="E157" s="18">
        <f>IF(C157=0,"-",(D157-C157)/C157)</f>
        <v>7.6923076923076927E-3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25</v>
      </c>
      <c r="D158" s="19">
        <v>34</v>
      </c>
      <c r="E158" s="18">
        <f t="shared" ref="E158:E159" si="26">IF(C158=0,"-",(D158-C158)/C158)</f>
        <v>0.36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6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0.91228070175438591</v>
      </c>
      <c r="D160" s="18">
        <f>IF(D157=0,"-",D157/(D157+D158+D159))</f>
        <v>0.88215488215488214</v>
      </c>
      <c r="E160" s="18">
        <f>IF(OR(C160="-",D160="-"),"-",(D160-C160)/C160)</f>
        <v>-3.3022533022532989E-2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5" thickBot="1" x14ac:dyDescent="0.25">
      <c r="B161" s="4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26</v>
      </c>
      <c r="D166" s="5">
        <v>35</v>
      </c>
      <c r="E166" s="6">
        <f t="shared" ref="E166:E168" si="27">IF(C166=0,"-",(D166-C166)/C166)</f>
        <v>0.34615384615384615</v>
      </c>
    </row>
    <row r="167" spans="2:14" ht="20.100000000000001" customHeight="1" thickBot="1" x14ac:dyDescent="0.25">
      <c r="B167" s="4" t="s">
        <v>41</v>
      </c>
      <c r="C167" s="5">
        <v>11</v>
      </c>
      <c r="D167" s="5">
        <v>24</v>
      </c>
      <c r="E167" s="6">
        <f t="shared" si="27"/>
        <v>1.1818181818181819</v>
      </c>
    </row>
    <row r="168" spans="2:14" ht="20.100000000000001" customHeight="1" thickBot="1" x14ac:dyDescent="0.25">
      <c r="B168" s="4" t="s">
        <v>42</v>
      </c>
      <c r="C168" s="5">
        <v>7</v>
      </c>
      <c r="D168" s="5">
        <v>9</v>
      </c>
      <c r="E168" s="6">
        <f t="shared" si="27"/>
        <v>0.2857142857142857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0.69230769230769229</v>
      </c>
      <c r="D169" s="6">
        <f>IF(D166=0,"-",(D167+D168)/D166)</f>
        <v>0.94285714285714284</v>
      </c>
      <c r="E169" s="6">
        <f t="shared" ref="E169:E171" si="28">IF(OR(C169="-",D169="-"),"-",(D169-C169)/C169)</f>
        <v>0.3619047619047619</v>
      </c>
    </row>
    <row r="170" spans="2:14" ht="20.100000000000001" customHeight="1" thickBot="1" x14ac:dyDescent="0.25">
      <c r="B170" s="4" t="s">
        <v>39</v>
      </c>
      <c r="C170" s="6">
        <v>0.61111111111111116</v>
      </c>
      <c r="D170" s="6">
        <v>1</v>
      </c>
      <c r="E170" s="6">
        <f t="shared" si="28"/>
        <v>0.63636363636363624</v>
      </c>
    </row>
    <row r="171" spans="2:14" ht="20.100000000000001" customHeight="1" thickBot="1" x14ac:dyDescent="0.25">
      <c r="B171" s="4" t="s">
        <v>40</v>
      </c>
      <c r="C171" s="6">
        <v>0.875</v>
      </c>
      <c r="D171" s="6">
        <v>0.81818181818181823</v>
      </c>
      <c r="E171" s="6">
        <f t="shared" si="28"/>
        <v>-6.4935064935064873E-2</v>
      </c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24</v>
      </c>
      <c r="D178" s="5">
        <v>26</v>
      </c>
      <c r="E178" s="6">
        <f>IF(C178=0,"-",(D178-C178)/C178)</f>
        <v>8.3333333333333329E-2</v>
      </c>
      <c r="H178" s="13"/>
    </row>
    <row r="179" spans="2:8" ht="15" thickBot="1" x14ac:dyDescent="0.25">
      <c r="B179" s="4" t="s">
        <v>43</v>
      </c>
      <c r="C179" s="5">
        <v>19</v>
      </c>
      <c r="D179" s="5">
        <v>22</v>
      </c>
      <c r="E179" s="6">
        <f t="shared" ref="E179:E185" si="29">IF(C179=0,"-",(D179-C179)/C179)</f>
        <v>0.15789473684210525</v>
      </c>
      <c r="H179" s="13"/>
    </row>
    <row r="180" spans="2:8" ht="15" thickBot="1" x14ac:dyDescent="0.25">
      <c r="B180" s="4" t="s">
        <v>47</v>
      </c>
      <c r="C180" s="5">
        <v>3</v>
      </c>
      <c r="D180" s="5">
        <v>4</v>
      </c>
      <c r="E180" s="6">
        <f t="shared" si="29"/>
        <v>0.33333333333333331</v>
      </c>
      <c r="H180" s="13"/>
    </row>
    <row r="181" spans="2:8" ht="15" thickBot="1" x14ac:dyDescent="0.25">
      <c r="B181" s="4" t="s">
        <v>78</v>
      </c>
      <c r="C181" s="5">
        <v>2</v>
      </c>
      <c r="D181" s="5">
        <v>0</v>
      </c>
      <c r="E181" s="6">
        <f t="shared" si="29"/>
        <v>-1</v>
      </c>
      <c r="H181" s="13"/>
    </row>
    <row r="182" spans="2:8" ht="15" thickBot="1" x14ac:dyDescent="0.25">
      <c r="B182" s="15" t="s">
        <v>79</v>
      </c>
      <c r="C182" s="5">
        <v>441</v>
      </c>
      <c r="D182" s="5">
        <v>378</v>
      </c>
      <c r="E182" s="6">
        <f t="shared" si="29"/>
        <v>-0.14285714285714285</v>
      </c>
      <c r="H182" s="13"/>
    </row>
    <row r="183" spans="2:8" ht="15" thickBot="1" x14ac:dyDescent="0.25">
      <c r="B183" s="4" t="s">
        <v>47</v>
      </c>
      <c r="C183" s="5">
        <v>382</v>
      </c>
      <c r="D183" s="5">
        <v>321</v>
      </c>
      <c r="E183" s="6">
        <f t="shared" si="29"/>
        <v>-0.15968586387434555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9"/>
        <v>-</v>
      </c>
      <c r="H184" s="13"/>
    </row>
    <row r="185" spans="2:8" ht="15" thickBot="1" x14ac:dyDescent="0.25">
      <c r="B185" s="4" t="s">
        <v>80</v>
      </c>
      <c r="C185" s="5">
        <v>59</v>
      </c>
      <c r="D185" s="5">
        <v>57</v>
      </c>
      <c r="E185" s="6">
        <f t="shared" si="29"/>
        <v>-3.3898305084745763E-2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20</v>
      </c>
      <c r="D197" s="5">
        <v>20</v>
      </c>
      <c r="E197" s="6">
        <f t="shared" ref="E197:E200" si="30">IF(C197=0,"-",(D197-C197)/C197)</f>
        <v>0</v>
      </c>
    </row>
    <row r="198" spans="2:5" ht="15" thickBot="1" x14ac:dyDescent="0.25">
      <c r="B198" s="4" t="s">
        <v>83</v>
      </c>
      <c r="C198" s="5">
        <v>1</v>
      </c>
      <c r="D198" s="5">
        <v>4</v>
      </c>
      <c r="E198" s="6">
        <f t="shared" si="30"/>
        <v>3</v>
      </c>
    </row>
    <row r="199" spans="2:5" ht="15" thickBot="1" x14ac:dyDescent="0.25">
      <c r="B199" s="4" t="s">
        <v>84</v>
      </c>
      <c r="C199" s="5">
        <v>21</v>
      </c>
      <c r="D199" s="5">
        <v>24</v>
      </c>
      <c r="E199" s="6">
        <f t="shared" si="30"/>
        <v>0.14285714285714285</v>
      </c>
    </row>
    <row r="200" spans="2:5" ht="15" thickBot="1" x14ac:dyDescent="0.25">
      <c r="B200" s="4" t="s">
        <v>85</v>
      </c>
      <c r="C200" s="5">
        <v>15</v>
      </c>
      <c r="D200" s="5">
        <v>14</v>
      </c>
      <c r="E200" s="6">
        <f t="shared" si="30"/>
        <v>-6.6666666666666666E-2</v>
      </c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31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20</v>
      </c>
      <c r="D208" s="5">
        <v>20</v>
      </c>
      <c r="E208" s="6">
        <f t="shared" si="31"/>
        <v>0</v>
      </c>
    </row>
    <row r="209" spans="2:5" ht="20.100000000000001" customHeight="1" thickBot="1" x14ac:dyDescent="0.25">
      <c r="B209" s="17" t="s">
        <v>86</v>
      </c>
      <c r="C209" s="5">
        <v>18</v>
      </c>
      <c r="D209" s="5">
        <v>20</v>
      </c>
      <c r="E209" s="6">
        <f t="shared" si="31"/>
        <v>0.1111111111111111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0</v>
      </c>
      <c r="E210" s="6">
        <f t="shared" si="31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4</v>
      </c>
      <c r="E212" s="6">
        <f>IF(C212=0,"-",(D212-C212)/C212)</f>
        <v>3</v>
      </c>
    </row>
    <row r="213" spans="2:5" ht="15" thickBot="1" x14ac:dyDescent="0.25">
      <c r="B213" s="17" t="s">
        <v>86</v>
      </c>
      <c r="C213" s="5">
        <v>1</v>
      </c>
      <c r="D213" s="5">
        <v>4</v>
      </c>
      <c r="E213" s="6">
        <f t="shared" ref="E213:E214" si="32">IF(C213=0,"-",(D213-C213)/C213)</f>
        <v>3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32"/>
        <v>-</v>
      </c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26</v>
      </c>
      <c r="D221" s="5">
        <v>37</v>
      </c>
      <c r="E221" s="6">
        <f t="shared" ref="E221:E223" si="33">IF(C221=0,"-",(D221-C221)/C221)</f>
        <v>0.42307692307692307</v>
      </c>
    </row>
    <row r="222" spans="2:5" ht="15" thickBot="1" x14ac:dyDescent="0.25">
      <c r="B222" s="16" t="s">
        <v>92</v>
      </c>
      <c r="C222" s="5">
        <v>25</v>
      </c>
      <c r="D222" s="5">
        <v>36</v>
      </c>
      <c r="E222" s="6">
        <f t="shared" si="33"/>
        <v>0.44</v>
      </c>
    </row>
    <row r="223" spans="2:5" ht="15" thickBot="1" x14ac:dyDescent="0.25">
      <c r="B223" s="16" t="s">
        <v>93</v>
      </c>
      <c r="C223" s="5">
        <v>108</v>
      </c>
      <c r="D223" s="5">
        <v>67</v>
      </c>
      <c r="E223" s="6">
        <f t="shared" si="33"/>
        <v>-0.37962962962962965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1155</v>
      </c>
      <c r="D14" s="5">
        <v>1114</v>
      </c>
      <c r="E14" s="6">
        <f>IF(C14&gt;0,(D14-C14)/C14)</f>
        <v>-3.54978354978355E-2</v>
      </c>
    </row>
    <row r="15" spans="1:5" ht="20.100000000000001" customHeight="1" thickBot="1" x14ac:dyDescent="0.25">
      <c r="B15" s="4" t="s">
        <v>17</v>
      </c>
      <c r="C15" s="5">
        <v>943</v>
      </c>
      <c r="D15" s="5">
        <v>1016</v>
      </c>
      <c r="E15" s="6">
        <f t="shared" ref="E15:E25" si="0">IF(C15&gt;0,(D15-C15)/C15)</f>
        <v>7.7412513255567333E-2</v>
      </c>
    </row>
    <row r="16" spans="1:5" ht="20.100000000000001" customHeight="1" thickBot="1" x14ac:dyDescent="0.25">
      <c r="B16" s="4" t="s">
        <v>18</v>
      </c>
      <c r="C16" s="5">
        <v>530</v>
      </c>
      <c r="D16" s="5">
        <v>558</v>
      </c>
      <c r="E16" s="6">
        <f t="shared" si="0"/>
        <v>5.2830188679245285E-2</v>
      </c>
    </row>
    <row r="17" spans="2:5" ht="20.100000000000001" customHeight="1" thickBot="1" x14ac:dyDescent="0.25">
      <c r="B17" s="4" t="s">
        <v>19</v>
      </c>
      <c r="C17" s="5">
        <v>413</v>
      </c>
      <c r="D17" s="5">
        <v>458</v>
      </c>
      <c r="E17" s="6">
        <f t="shared" si="0"/>
        <v>0.10895883777239709</v>
      </c>
    </row>
    <row r="18" spans="2:5" ht="20.100000000000001" customHeight="1" thickBot="1" x14ac:dyDescent="0.25">
      <c r="B18" s="4" t="s">
        <v>100</v>
      </c>
      <c r="C18" s="5">
        <v>6</v>
      </c>
      <c r="D18" s="5">
        <v>8</v>
      </c>
      <c r="E18" s="6">
        <f>IF(C18=0,"-",(D18-C18)/C18)</f>
        <v>0.33333333333333331</v>
      </c>
    </row>
    <row r="19" spans="2:5" ht="20.100000000000001" customHeight="1" thickBot="1" x14ac:dyDescent="0.25">
      <c r="B19" s="4" t="s">
        <v>101</v>
      </c>
      <c r="C19" s="5">
        <v>5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0.43796394485683987</v>
      </c>
      <c r="D20" s="6">
        <f>D17/D15</f>
        <v>0.45078740157480313</v>
      </c>
      <c r="E20" s="6">
        <f t="shared" si="0"/>
        <v>2.9279708680482686E-2</v>
      </c>
    </row>
    <row r="21" spans="2:5" ht="30" customHeight="1" thickBot="1" x14ac:dyDescent="0.25">
      <c r="B21" s="4" t="s">
        <v>23</v>
      </c>
      <c r="C21" s="5">
        <v>216</v>
      </c>
      <c r="D21" s="5">
        <v>221</v>
      </c>
      <c r="E21" s="6">
        <f t="shared" si="0"/>
        <v>2.3148148148148147E-2</v>
      </c>
    </row>
    <row r="22" spans="2:5" ht="20.100000000000001" customHeight="1" thickBot="1" x14ac:dyDescent="0.25">
      <c r="B22" s="4" t="s">
        <v>24</v>
      </c>
      <c r="C22" s="5">
        <v>98</v>
      </c>
      <c r="D22" s="5">
        <v>129</v>
      </c>
      <c r="E22" s="6">
        <f t="shared" si="0"/>
        <v>0.31632653061224492</v>
      </c>
    </row>
    <row r="23" spans="2:5" ht="20.100000000000001" customHeight="1" thickBot="1" x14ac:dyDescent="0.25">
      <c r="B23" s="4" t="s">
        <v>25</v>
      </c>
      <c r="C23" s="5">
        <v>118</v>
      </c>
      <c r="D23" s="5">
        <v>92</v>
      </c>
      <c r="E23" s="6">
        <f t="shared" si="0"/>
        <v>-0.22033898305084745</v>
      </c>
    </row>
    <row r="24" spans="2:5" ht="20.100000000000001" customHeight="1" thickBot="1" x14ac:dyDescent="0.25">
      <c r="B24" s="4" t="s">
        <v>21</v>
      </c>
      <c r="C24" s="6">
        <f>C23/C21</f>
        <v>0.54629629629629628</v>
      </c>
      <c r="D24" s="6">
        <f t="shared" ref="D24" si="1">D23/D21</f>
        <v>0.41628959276018102</v>
      </c>
      <c r="E24" s="6">
        <f t="shared" si="0"/>
        <v>-0.23797837257458387</v>
      </c>
    </row>
    <row r="25" spans="2:5" ht="20.100000000000001" customHeight="1" thickBot="1" x14ac:dyDescent="0.25">
      <c r="B25" s="7" t="s">
        <v>26</v>
      </c>
      <c r="C25" s="6">
        <v>0.13709703213275298</v>
      </c>
      <c r="D25" s="6">
        <v>0.14771005795002864</v>
      </c>
      <c r="E25" s="6">
        <f t="shared" si="0"/>
        <v>7.7412513255567195E-2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203</v>
      </c>
      <c r="D34" s="5">
        <v>239</v>
      </c>
      <c r="E34" s="6">
        <f>IF(C34&gt;0,(D34-C34)/C34,"-")</f>
        <v>0.17733990147783252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167</v>
      </c>
      <c r="D36" s="5">
        <v>175</v>
      </c>
      <c r="E36" s="6">
        <f t="shared" si="2"/>
        <v>4.790419161676647E-2</v>
      </c>
    </row>
    <row r="37" spans="2:5" ht="20.100000000000001" customHeight="1" thickBot="1" x14ac:dyDescent="0.25">
      <c r="B37" s="4" t="s">
        <v>30</v>
      </c>
      <c r="C37" s="5">
        <v>36</v>
      </c>
      <c r="D37" s="5">
        <v>64</v>
      </c>
      <c r="E37" s="6">
        <f t="shared" si="2"/>
        <v>0.77777777777777779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172</v>
      </c>
      <c r="D44" s="5">
        <v>227</v>
      </c>
      <c r="E44" s="6">
        <f>IF(C44&gt;0,(D44-C44)/C44,"-")</f>
        <v>0.31976744186046513</v>
      </c>
    </row>
    <row r="45" spans="2:5" ht="20.100000000000001" customHeight="1" thickBot="1" x14ac:dyDescent="0.25">
      <c r="B45" s="4" t="s">
        <v>34</v>
      </c>
      <c r="C45" s="5">
        <v>9</v>
      </c>
      <c r="D45" s="5">
        <v>14</v>
      </c>
      <c r="E45" s="6">
        <f t="shared" ref="E45:E51" si="3">IF(C45&gt;0,(D45-C45)/C45,"-")</f>
        <v>0.55555555555555558</v>
      </c>
    </row>
    <row r="46" spans="2:5" ht="20.100000000000001" customHeight="1" thickBot="1" x14ac:dyDescent="0.25">
      <c r="B46" s="4" t="s">
        <v>31</v>
      </c>
      <c r="C46" s="5">
        <v>31</v>
      </c>
      <c r="D46" s="5">
        <v>45</v>
      </c>
      <c r="E46" s="6">
        <f t="shared" si="3"/>
        <v>0.45161290322580644</v>
      </c>
    </row>
    <row r="47" spans="2:5" ht="20.100000000000001" customHeight="1" thickBot="1" x14ac:dyDescent="0.25">
      <c r="B47" s="4" t="s">
        <v>32</v>
      </c>
      <c r="C47" s="5">
        <v>422</v>
      </c>
      <c r="D47" s="5">
        <v>365</v>
      </c>
      <c r="E47" s="6">
        <f t="shared" si="3"/>
        <v>-0.13507109004739337</v>
      </c>
    </row>
    <row r="48" spans="2:5" ht="20.100000000000001" customHeight="1" thickBot="1" x14ac:dyDescent="0.25">
      <c r="B48" s="4" t="s">
        <v>35</v>
      </c>
      <c r="C48" s="5">
        <v>250</v>
      </c>
      <c r="D48" s="5">
        <v>178</v>
      </c>
      <c r="E48" s="6">
        <f t="shared" si="3"/>
        <v>-0.28799999999999998</v>
      </c>
    </row>
    <row r="49" spans="2:5" ht="20.100000000000001" customHeight="1" thickBot="1" x14ac:dyDescent="0.25">
      <c r="B49" s="4" t="s">
        <v>67</v>
      </c>
      <c r="C49" s="5">
        <v>173</v>
      </c>
      <c r="D49" s="5">
        <v>242</v>
      </c>
      <c r="E49" s="6">
        <f t="shared" si="3"/>
        <v>0.39884393063583817</v>
      </c>
    </row>
    <row r="50" spans="2:5" ht="20.100000000000001" customHeight="1" collapsed="1" thickBot="1" x14ac:dyDescent="0.25">
      <c r="B50" s="4" t="s">
        <v>36</v>
      </c>
      <c r="C50" s="6">
        <f>C44/(C44+C45)</f>
        <v>0.95027624309392267</v>
      </c>
      <c r="D50" s="6">
        <f>D44/(D44+D45)</f>
        <v>0.94190871369294604</v>
      </c>
      <c r="E50" s="6">
        <f t="shared" si="3"/>
        <v>-8.8053652417254026E-3</v>
      </c>
    </row>
    <row r="51" spans="2:5" ht="20.100000000000001" customHeight="1" thickBot="1" x14ac:dyDescent="0.25">
      <c r="B51" s="4" t="s">
        <v>37</v>
      </c>
      <c r="C51" s="6">
        <f>C47/(C46+C47)</f>
        <v>0.93156732891832228</v>
      </c>
      <c r="D51" s="6">
        <f t="shared" ref="D51" si="4">D47/(D46+D47)</f>
        <v>0.8902439024390244</v>
      </c>
      <c r="E51" s="6">
        <f t="shared" si="3"/>
        <v>-4.4359033637729708E-2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181</v>
      </c>
      <c r="D58" s="5">
        <v>242</v>
      </c>
      <c r="E58" s="6">
        <f>IF(C58&gt;0,(D58-C58)/C58,"-")</f>
        <v>0.33701657458563539</v>
      </c>
    </row>
    <row r="59" spans="2:5" ht="20.100000000000001" customHeight="1" thickBot="1" x14ac:dyDescent="0.25">
      <c r="B59" s="4" t="s">
        <v>41</v>
      </c>
      <c r="C59" s="5">
        <v>92</v>
      </c>
      <c r="D59" s="5">
        <v>111</v>
      </c>
      <c r="E59" s="6">
        <f t="shared" ref="E59:E63" si="5">IF(C59&gt;0,(D59-C59)/C59,"-")</f>
        <v>0.20652173913043478</v>
      </c>
    </row>
    <row r="60" spans="2:5" ht="20.100000000000001" customHeight="1" thickBot="1" x14ac:dyDescent="0.25">
      <c r="B60" s="4" t="s">
        <v>42</v>
      </c>
      <c r="C60" s="5">
        <v>80</v>
      </c>
      <c r="D60" s="5">
        <v>117</v>
      </c>
      <c r="E60" s="6">
        <f t="shared" si="5"/>
        <v>0.46250000000000002</v>
      </c>
    </row>
    <row r="61" spans="2:5" ht="20.100000000000001" customHeight="1" collapsed="1" thickBot="1" x14ac:dyDescent="0.25">
      <c r="B61" s="4" t="s">
        <v>98</v>
      </c>
      <c r="C61" s="6">
        <f>(C59+C60)/C58</f>
        <v>0.95027624309392267</v>
      </c>
      <c r="D61" s="6">
        <f>(D59+D60)/D58</f>
        <v>0.94214876033057848</v>
      </c>
      <c r="E61" s="6">
        <f t="shared" si="5"/>
        <v>-8.5527580242168461E-3</v>
      </c>
    </row>
    <row r="62" spans="2:5" ht="20.100000000000001" customHeight="1" thickBot="1" x14ac:dyDescent="0.25">
      <c r="B62" s="4" t="s">
        <v>39</v>
      </c>
      <c r="C62" s="6">
        <v>0.93877551020408168</v>
      </c>
      <c r="D62" s="6">
        <v>0.94871794871794868</v>
      </c>
      <c r="E62" s="6">
        <f t="shared" si="5"/>
        <v>1.0590858416945285E-2</v>
      </c>
    </row>
    <row r="63" spans="2:5" ht="20.100000000000001" customHeight="1" thickBot="1" x14ac:dyDescent="0.25">
      <c r="B63" s="4" t="s">
        <v>40</v>
      </c>
      <c r="C63" s="6">
        <v>0.96385542168674698</v>
      </c>
      <c r="D63" s="6">
        <v>0.93600000000000005</v>
      </c>
      <c r="E63" s="6">
        <f t="shared" si="5"/>
        <v>-2.889999999999994E-2</v>
      </c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1160</v>
      </c>
      <c r="D70" s="5">
        <v>1052</v>
      </c>
      <c r="E70" s="6">
        <f>IF(C70&gt;0,(D70-C70)/C70,"-")</f>
        <v>-9.3103448275862075E-2</v>
      </c>
    </row>
    <row r="71" spans="2:5" ht="20.100000000000001" customHeight="1" thickBot="1" x14ac:dyDescent="0.25">
      <c r="B71" s="4" t="s">
        <v>45</v>
      </c>
      <c r="C71" s="5">
        <v>313</v>
      </c>
      <c r="D71" s="5">
        <v>292</v>
      </c>
      <c r="E71" s="6">
        <f t="shared" ref="E71:E77" si="6">IF(C71&gt;0,(D71-C71)/C71,"-")</f>
        <v>-6.7092651757188496E-2</v>
      </c>
    </row>
    <row r="72" spans="2:5" ht="20.100000000000001" customHeight="1" thickBot="1" x14ac:dyDescent="0.25">
      <c r="B72" s="4" t="s">
        <v>43</v>
      </c>
      <c r="C72" s="5">
        <v>6</v>
      </c>
      <c r="D72" s="5">
        <v>3</v>
      </c>
      <c r="E72" s="6">
        <f t="shared" si="6"/>
        <v>-0.5</v>
      </c>
    </row>
    <row r="73" spans="2:5" ht="20.100000000000001" customHeight="1" thickBot="1" x14ac:dyDescent="0.25">
      <c r="B73" s="4" t="s">
        <v>46</v>
      </c>
      <c r="C73" s="5">
        <v>567</v>
      </c>
      <c r="D73" s="5">
        <v>521</v>
      </c>
      <c r="E73" s="6">
        <f t="shared" si="6"/>
        <v>-8.1128747795414458E-2</v>
      </c>
    </row>
    <row r="74" spans="2:5" ht="20.100000000000001" customHeight="1" thickBot="1" x14ac:dyDescent="0.25">
      <c r="B74" s="4" t="s">
        <v>47</v>
      </c>
      <c r="C74" s="5">
        <v>237</v>
      </c>
      <c r="D74" s="5">
        <v>172</v>
      </c>
      <c r="E74" s="6">
        <f t="shared" si="6"/>
        <v>-0.27426160337552741</v>
      </c>
    </row>
    <row r="75" spans="2:5" ht="20.100000000000001" customHeight="1" thickBot="1" x14ac:dyDescent="0.25">
      <c r="B75" s="4" t="s">
        <v>48</v>
      </c>
      <c r="C75" s="5">
        <v>37</v>
      </c>
      <c r="D75" s="5">
        <v>63</v>
      </c>
      <c r="E75" s="6">
        <f t="shared" si="6"/>
        <v>0.70270270270270274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126</v>
      </c>
      <c r="D90" s="5">
        <v>103</v>
      </c>
      <c r="E90" s="6">
        <f>IF(C90&gt;0,(D90-C90)/C90,"-")</f>
        <v>-0.18253968253968253</v>
      </c>
    </row>
    <row r="91" spans="2:5" ht="29.25" thickBot="1" x14ac:dyDescent="0.25">
      <c r="B91" s="4" t="s">
        <v>52</v>
      </c>
      <c r="C91" s="5">
        <v>80</v>
      </c>
      <c r="D91" s="5">
        <v>44</v>
      </c>
      <c r="E91" s="6">
        <f t="shared" ref="E91:E93" si="7">IF(C91&gt;0,(D91-C91)/C91,"-")</f>
        <v>-0.45</v>
      </c>
    </row>
    <row r="92" spans="2:5" ht="29.25" customHeight="1" thickBot="1" x14ac:dyDescent="0.25">
      <c r="B92" s="4" t="s">
        <v>53</v>
      </c>
      <c r="C92" s="5">
        <v>47</v>
      </c>
      <c r="D92" s="5">
        <v>57</v>
      </c>
      <c r="E92" s="6">
        <f t="shared" si="7"/>
        <v>0.21276595744680851</v>
      </c>
    </row>
    <row r="93" spans="2:5" ht="29.25" customHeight="1" thickBot="1" x14ac:dyDescent="0.25">
      <c r="B93" s="4" t="s">
        <v>54</v>
      </c>
      <c r="C93" s="6">
        <f>(C90+C91)/(C90+C91+C92)</f>
        <v>0.81422924901185767</v>
      </c>
      <c r="D93" s="6">
        <f>(D90+D91)/(D90+D91+D92)</f>
        <v>0.72058823529411764</v>
      </c>
      <c r="E93" s="6">
        <f t="shared" si="7"/>
        <v>-0.11500571102227296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253</v>
      </c>
      <c r="D100" s="5">
        <v>206</v>
      </c>
      <c r="E100" s="6">
        <f>IF(C100&gt;0,(D100-C100)/C100,"-")</f>
        <v>-0.1857707509881423</v>
      </c>
    </row>
    <row r="101" spans="2:5" ht="20.100000000000001" customHeight="1" thickBot="1" x14ac:dyDescent="0.25">
      <c r="B101" s="4" t="s">
        <v>41</v>
      </c>
      <c r="C101" s="5">
        <v>108</v>
      </c>
      <c r="D101" s="5">
        <v>74</v>
      </c>
      <c r="E101" s="6">
        <f t="shared" ref="E101:E105" si="8">IF(C101&gt;0,(D101-C101)/C101,"-")</f>
        <v>-0.31481481481481483</v>
      </c>
    </row>
    <row r="102" spans="2:5" ht="20.100000000000001" customHeight="1" thickBot="1" x14ac:dyDescent="0.25">
      <c r="B102" s="4" t="s">
        <v>42</v>
      </c>
      <c r="C102" s="5">
        <v>98</v>
      </c>
      <c r="D102" s="5">
        <v>74</v>
      </c>
      <c r="E102" s="6">
        <f t="shared" si="8"/>
        <v>-0.24489795918367346</v>
      </c>
    </row>
    <row r="103" spans="2:5" ht="20.100000000000001" customHeight="1" thickBot="1" x14ac:dyDescent="0.25">
      <c r="B103" s="4" t="s">
        <v>98</v>
      </c>
      <c r="C103" s="6">
        <f>(C101+C102)/C100</f>
        <v>0.81422924901185767</v>
      </c>
      <c r="D103" s="6">
        <f>(D101+D102)/D100</f>
        <v>0.71844660194174759</v>
      </c>
      <c r="E103" s="6">
        <f t="shared" si="8"/>
        <v>-0.11763596945989249</v>
      </c>
    </row>
    <row r="104" spans="2:5" ht="20.100000000000001" customHeight="1" thickBot="1" x14ac:dyDescent="0.25">
      <c r="B104" s="4" t="s">
        <v>39</v>
      </c>
      <c r="C104" s="6">
        <v>0.81818181818181823</v>
      </c>
      <c r="D104" s="6">
        <v>0.67272727272727273</v>
      </c>
      <c r="E104" s="6">
        <f t="shared" si="8"/>
        <v>-0.17777777777777781</v>
      </c>
    </row>
    <row r="105" spans="2:5" ht="20.100000000000001" customHeight="1" thickBot="1" x14ac:dyDescent="0.25">
      <c r="B105" s="4" t="s">
        <v>40</v>
      </c>
      <c r="C105" s="6">
        <v>0.80991735537190079</v>
      </c>
      <c r="D105" s="6">
        <v>0.77083333333333337</v>
      </c>
      <c r="E105" s="6">
        <f t="shared" si="8"/>
        <v>-4.825680272108835E-2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260</v>
      </c>
      <c r="D112" s="5">
        <v>228</v>
      </c>
      <c r="E112" s="6">
        <f>IF(C112&gt;0,(D112-C112)/C112,"-")</f>
        <v>-0.12307692307692308</v>
      </c>
    </row>
    <row r="113" spans="2:14" ht="15" thickBot="1" x14ac:dyDescent="0.25">
      <c r="B113" s="4" t="s">
        <v>56</v>
      </c>
      <c r="C113" s="5">
        <v>217</v>
      </c>
      <c r="D113" s="5">
        <v>166</v>
      </c>
      <c r="E113" s="6">
        <f t="shared" ref="E113:E114" si="9">IF(C113&gt;0,(D113-C113)/C113,"-")</f>
        <v>-0.23502304147465439</v>
      </c>
    </row>
    <row r="114" spans="2:14" ht="15" thickBot="1" x14ac:dyDescent="0.25">
      <c r="B114" s="4" t="s">
        <v>57</v>
      </c>
      <c r="C114" s="5">
        <v>43</v>
      </c>
      <c r="D114" s="5">
        <v>62</v>
      </c>
      <c r="E114" s="6">
        <f t="shared" si="9"/>
        <v>0.44186046511627908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1</v>
      </c>
      <c r="E128" s="10">
        <v>0</v>
      </c>
      <c r="F128" s="10">
        <v>1</v>
      </c>
      <c r="G128" s="10">
        <v>2</v>
      </c>
      <c r="H128" s="10">
        <v>2</v>
      </c>
      <c r="I128" s="10">
        <v>0</v>
      </c>
      <c r="J128" s="10">
        <v>4</v>
      </c>
      <c r="K128" s="6" t="str">
        <f>IF(C128=0,"-",(G128-C128)/C128)</f>
        <v>-</v>
      </c>
      <c r="L128" s="6">
        <f t="shared" ref="L128:N133" si="10">IF(D128=0,"-",(H128-D128)/D128)</f>
        <v>1</v>
      </c>
      <c r="M128" s="6" t="str">
        <f t="shared" si="10"/>
        <v>-</v>
      </c>
      <c r="N128" s="6">
        <f t="shared" si="10"/>
        <v>3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1</v>
      </c>
      <c r="E133" s="10">
        <v>0</v>
      </c>
      <c r="F133" s="10">
        <v>1</v>
      </c>
      <c r="G133" s="10">
        <v>2</v>
      </c>
      <c r="H133" s="10">
        <v>2</v>
      </c>
      <c r="I133" s="10">
        <v>0</v>
      </c>
      <c r="J133" s="10">
        <v>4</v>
      </c>
      <c r="K133" s="6" t="str">
        <f t="shared" si="11"/>
        <v>-</v>
      </c>
      <c r="L133" s="6">
        <f t="shared" si="10"/>
        <v>1</v>
      </c>
      <c r="M133" s="6" t="str">
        <f t="shared" si="10"/>
        <v>-</v>
      </c>
      <c r="N133" s="6">
        <f t="shared" si="10"/>
        <v>3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4</v>
      </c>
      <c r="D143" s="10">
        <v>0</v>
      </c>
      <c r="E143" s="10">
        <v>0</v>
      </c>
      <c r="F143" s="10">
        <v>4</v>
      </c>
      <c r="G143" s="10">
        <v>1</v>
      </c>
      <c r="H143" s="10">
        <v>0</v>
      </c>
      <c r="I143" s="10">
        <v>3</v>
      </c>
      <c r="J143" s="10">
        <v>4</v>
      </c>
      <c r="K143" s="6">
        <f>IF(C143=0,"-",(G143-C143)/C143)</f>
        <v>-0.75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0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7</v>
      </c>
      <c r="D145" s="10">
        <v>0</v>
      </c>
      <c r="E145" s="10">
        <v>1</v>
      </c>
      <c r="F145" s="10">
        <v>8</v>
      </c>
      <c r="G145" s="10">
        <v>12</v>
      </c>
      <c r="H145" s="10">
        <v>0</v>
      </c>
      <c r="I145" s="10">
        <v>2</v>
      </c>
      <c r="J145" s="10">
        <v>14</v>
      </c>
      <c r="K145" s="6">
        <f t="shared" si="16"/>
        <v>0.7142857142857143</v>
      </c>
      <c r="L145" s="6" t="str">
        <f t="shared" si="15"/>
        <v>-</v>
      </c>
      <c r="M145" s="6">
        <f t="shared" si="15"/>
        <v>1</v>
      </c>
      <c r="N145" s="6">
        <f t="shared" si="15"/>
        <v>0.75</v>
      </c>
    </row>
    <row r="146" spans="2:14" ht="15" thickBot="1" x14ac:dyDescent="0.25">
      <c r="B146" s="4" t="s">
        <v>74</v>
      </c>
      <c r="C146" s="10">
        <v>30</v>
      </c>
      <c r="D146" s="10">
        <v>0</v>
      </c>
      <c r="E146" s="10">
        <v>3</v>
      </c>
      <c r="F146" s="10">
        <v>33</v>
      </c>
      <c r="G146" s="10">
        <v>7</v>
      </c>
      <c r="H146" s="10">
        <v>0</v>
      </c>
      <c r="I146" s="10">
        <v>0</v>
      </c>
      <c r="J146" s="10">
        <v>7</v>
      </c>
      <c r="K146" s="6">
        <f t="shared" si="16"/>
        <v>-0.76666666666666672</v>
      </c>
      <c r="L146" s="6" t="str">
        <f t="shared" si="15"/>
        <v>-</v>
      </c>
      <c r="M146" s="6">
        <f t="shared" si="15"/>
        <v>-1</v>
      </c>
      <c r="N146" s="6">
        <f t="shared" si="15"/>
        <v>-0.78787878787878785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42</v>
      </c>
      <c r="D148" s="10">
        <v>0</v>
      </c>
      <c r="E148" s="10">
        <v>4</v>
      </c>
      <c r="F148" s="10">
        <v>46</v>
      </c>
      <c r="G148" s="10">
        <v>20</v>
      </c>
      <c r="H148" s="10">
        <v>0</v>
      </c>
      <c r="I148" s="10">
        <v>5</v>
      </c>
      <c r="J148" s="10">
        <v>25</v>
      </c>
      <c r="K148" s="6">
        <f t="shared" ref="K148" si="17">IF(C148=0,"-",(G148-C148)/C148)</f>
        <v>-0.52380952380952384</v>
      </c>
      <c r="L148" s="6" t="str">
        <f t="shared" ref="L148" si="18">IF(D148=0,"-",(H148-D148)/D148)</f>
        <v>-</v>
      </c>
      <c r="M148" s="6">
        <f t="shared" ref="M148" si="19">IF(E148=0,"-",(I148-E148)/E148)</f>
        <v>0.25</v>
      </c>
      <c r="N148" s="6">
        <f t="shared" ref="N148" si="20">IF(F148=0,"-",(J148-F148)/F148)</f>
        <v>-0.45652173913043476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0.36363636363636365</v>
      </c>
      <c r="D149" s="6" t="str">
        <f t="shared" si="21"/>
        <v>-</v>
      </c>
      <c r="E149" s="6" t="str">
        <f t="shared" si="21"/>
        <v>-</v>
      </c>
      <c r="F149" s="6">
        <f t="shared" si="21"/>
        <v>0.33333333333333331</v>
      </c>
      <c r="G149" s="6">
        <f t="shared" si="21"/>
        <v>7.6923076923076927E-2</v>
      </c>
      <c r="H149" s="6" t="str">
        <f t="shared" si="21"/>
        <v>-</v>
      </c>
      <c r="I149" s="6">
        <f t="shared" si="21"/>
        <v>0.6</v>
      </c>
      <c r="J149" s="6">
        <f t="shared" si="21"/>
        <v>0.22222222222222221</v>
      </c>
      <c r="K149" s="6">
        <f>IF(OR(C149="-",G149="-"),"-",(G149-C149)/C149)</f>
        <v>-0.78846153846153844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-0.33333333333333331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37</v>
      </c>
      <c r="D157" s="19">
        <v>19</v>
      </c>
      <c r="E157" s="18">
        <f>IF(C157=0,"-",(D157-C157)/C157)</f>
        <v>-0.48648648648648651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</v>
      </c>
      <c r="D158" s="19">
        <v>1</v>
      </c>
      <c r="E158" s="18">
        <f t="shared" ref="E158:E159" si="23">IF(C158=0,"-",(D158-C158)/C158)</f>
        <v>-0.75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0.88095238095238093</v>
      </c>
      <c r="D160" s="18">
        <f>IF(D157=0,"-",D157/(D157+D158+D159))</f>
        <v>0.95</v>
      </c>
      <c r="E160" s="18">
        <f>IF(OR(C160="-",D160="-"),"-",(D160-C160)/C160)</f>
        <v>7.8378378378378355E-2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4</v>
      </c>
      <c r="E166" s="6">
        <f t="shared" ref="E166:E168" si="24">IF(C166=0,"-",(D166-C166)/C166)</f>
        <v>3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3</v>
      </c>
      <c r="E167" s="6">
        <f t="shared" si="24"/>
        <v>2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6</v>
      </c>
      <c r="D178" s="5">
        <v>5</v>
      </c>
      <c r="E178" s="6">
        <f>IF(C178=0,"-",(D178-C178)/C178)</f>
        <v>-0.16666666666666666</v>
      </c>
      <c r="H178" s="13"/>
    </row>
    <row r="179" spans="2:8" ht="15" thickBot="1" x14ac:dyDescent="0.25">
      <c r="B179" s="4" t="s">
        <v>43</v>
      </c>
      <c r="C179" s="5">
        <v>5</v>
      </c>
      <c r="D179" s="5">
        <v>5</v>
      </c>
      <c r="E179" s="6">
        <f t="shared" ref="E179:E185" si="26">IF(C179=0,"-",(D179-C179)/C179)</f>
        <v>0</v>
      </c>
      <c r="H179" s="13"/>
    </row>
    <row r="180" spans="2:8" ht="15" thickBot="1" x14ac:dyDescent="0.2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48</v>
      </c>
      <c r="D182" s="5">
        <v>24</v>
      </c>
      <c r="E182" s="6">
        <f t="shared" si="26"/>
        <v>-0.5</v>
      </c>
      <c r="H182" s="13"/>
    </row>
    <row r="183" spans="2:8" ht="15" thickBot="1" x14ac:dyDescent="0.25">
      <c r="B183" s="4" t="s">
        <v>47</v>
      </c>
      <c r="C183" s="5">
        <v>44</v>
      </c>
      <c r="D183" s="5">
        <v>20</v>
      </c>
      <c r="E183" s="6">
        <f t="shared" si="26"/>
        <v>-0.54545454545454541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4</v>
      </c>
      <c r="D185" s="5">
        <v>4</v>
      </c>
      <c r="E185" s="6">
        <f t="shared" si="26"/>
        <v>0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3</v>
      </c>
      <c r="E197" s="6">
        <f t="shared" ref="E197:E200" si="27">IF(C197=0,"-",(D197-C197)/C197)</f>
        <v>0.5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3</v>
      </c>
      <c r="E199" s="6">
        <f t="shared" si="27"/>
        <v>0.5</v>
      </c>
    </row>
    <row r="200" spans="2:5" ht="15" thickBot="1" x14ac:dyDescent="0.25">
      <c r="B200" s="4" t="s">
        <v>85</v>
      </c>
      <c r="C200" s="5">
        <v>2</v>
      </c>
      <c r="D200" s="5">
        <v>1</v>
      </c>
      <c r="E200" s="6">
        <f t="shared" si="27"/>
        <v>-0.5</v>
      </c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3</v>
      </c>
      <c r="E208" s="6">
        <f t="shared" si="28"/>
        <v>0.5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2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2</v>
      </c>
      <c r="E221" s="6">
        <f t="shared" ref="E221:E223" si="30">IF(C221=0,"-",(D221-C221)/C221)</f>
        <v>-0.33333333333333331</v>
      </c>
    </row>
    <row r="222" spans="2:5" ht="15" thickBot="1" x14ac:dyDescent="0.25">
      <c r="B222" s="16" t="s">
        <v>92</v>
      </c>
      <c r="C222" s="5">
        <v>4</v>
      </c>
      <c r="D222" s="5">
        <v>4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3</v>
      </c>
      <c r="D223" s="5">
        <v>8</v>
      </c>
      <c r="E223" s="6">
        <f t="shared" si="30"/>
        <v>1.6666666666666667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888</v>
      </c>
      <c r="D14" s="5">
        <v>883</v>
      </c>
      <c r="E14" s="6">
        <f>IF(C14&gt;0,(D14-C14)/C14)</f>
        <v>-5.6306306306306304E-3</v>
      </c>
    </row>
    <row r="15" spans="1:5" ht="20.100000000000001" customHeight="1" thickBot="1" x14ac:dyDescent="0.25">
      <c r="B15" s="4" t="s">
        <v>17</v>
      </c>
      <c r="C15" s="5">
        <v>847</v>
      </c>
      <c r="D15" s="5">
        <v>776</v>
      </c>
      <c r="E15" s="6">
        <f t="shared" ref="E15:E25" si="0">IF(C15&gt;0,(D15-C15)/C15)</f>
        <v>-8.3825265643447458E-2</v>
      </c>
    </row>
    <row r="16" spans="1:5" ht="20.100000000000001" customHeight="1" thickBot="1" x14ac:dyDescent="0.25">
      <c r="B16" s="4" t="s">
        <v>18</v>
      </c>
      <c r="C16" s="5">
        <v>507</v>
      </c>
      <c r="D16" s="5">
        <v>540</v>
      </c>
      <c r="E16" s="6">
        <f t="shared" si="0"/>
        <v>6.5088757396449703E-2</v>
      </c>
    </row>
    <row r="17" spans="2:5" ht="20.100000000000001" customHeight="1" thickBot="1" x14ac:dyDescent="0.25">
      <c r="B17" s="4" t="s">
        <v>19</v>
      </c>
      <c r="C17" s="5">
        <v>340</v>
      </c>
      <c r="D17" s="5">
        <v>236</v>
      </c>
      <c r="E17" s="6">
        <f t="shared" si="0"/>
        <v>-0.30588235294117649</v>
      </c>
    </row>
    <row r="18" spans="2:5" ht="20.100000000000001" customHeight="1" thickBot="1" x14ac:dyDescent="0.25">
      <c r="B18" s="4" t="s">
        <v>100</v>
      </c>
      <c r="C18" s="5">
        <v>4</v>
      </c>
      <c r="D18" s="5">
        <v>1</v>
      </c>
      <c r="E18" s="6">
        <f>IF(C18=0,"-",(D18-C18)/C18)</f>
        <v>-0.75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0.40141676505312868</v>
      </c>
      <c r="D20" s="6">
        <f>D17/D15</f>
        <v>0.30412371134020616</v>
      </c>
      <c r="E20" s="6">
        <f t="shared" si="0"/>
        <v>-0.24237416616130991</v>
      </c>
    </row>
    <row r="21" spans="2:5" ht="30" customHeight="1" thickBot="1" x14ac:dyDescent="0.25">
      <c r="B21" s="4" t="s">
        <v>23</v>
      </c>
      <c r="C21" s="5">
        <v>180</v>
      </c>
      <c r="D21" s="5">
        <v>140</v>
      </c>
      <c r="E21" s="6">
        <f t="shared" si="0"/>
        <v>-0.22222222222222221</v>
      </c>
    </row>
    <row r="22" spans="2:5" ht="20.100000000000001" customHeight="1" thickBot="1" x14ac:dyDescent="0.25">
      <c r="B22" s="4" t="s">
        <v>24</v>
      </c>
      <c r="C22" s="5">
        <v>125</v>
      </c>
      <c r="D22" s="5">
        <v>90</v>
      </c>
      <c r="E22" s="6">
        <f t="shared" si="0"/>
        <v>-0.28000000000000003</v>
      </c>
    </row>
    <row r="23" spans="2:5" ht="20.100000000000001" customHeight="1" thickBot="1" x14ac:dyDescent="0.25">
      <c r="B23" s="4" t="s">
        <v>25</v>
      </c>
      <c r="C23" s="5">
        <v>55</v>
      </c>
      <c r="D23" s="5">
        <v>50</v>
      </c>
      <c r="E23" s="6">
        <f t="shared" si="0"/>
        <v>-9.0909090909090912E-2</v>
      </c>
    </row>
    <row r="24" spans="2:5" ht="20.100000000000001" customHeight="1" thickBot="1" x14ac:dyDescent="0.25">
      <c r="B24" s="4" t="s">
        <v>21</v>
      </c>
      <c r="C24" s="6">
        <f>C23/C21</f>
        <v>0.30555555555555558</v>
      </c>
      <c r="D24" s="6">
        <f t="shared" ref="D24" si="1">D23/D21</f>
        <v>0.35714285714285715</v>
      </c>
      <c r="E24" s="6">
        <f t="shared" si="0"/>
        <v>0.16883116883116878</v>
      </c>
    </row>
    <row r="25" spans="2:5" ht="20.100000000000001" customHeight="1" thickBot="1" x14ac:dyDescent="0.25">
      <c r="B25" s="7" t="s">
        <v>26</v>
      </c>
      <c r="C25" s="6">
        <v>0.15962549258693182</v>
      </c>
      <c r="D25" s="6">
        <v>0.14624484326736611</v>
      </c>
      <c r="E25" s="6">
        <f t="shared" si="0"/>
        <v>-8.3825265643447389E-2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201</v>
      </c>
      <c r="D34" s="5">
        <v>154</v>
      </c>
      <c r="E34" s="6">
        <f>IF(C34&gt;0,(D34-C34)/C34,"-")</f>
        <v>-0.23383084577114427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149</v>
      </c>
      <c r="D36" s="5">
        <v>119</v>
      </c>
      <c r="E36" s="6">
        <f t="shared" si="2"/>
        <v>-0.20134228187919462</v>
      </c>
    </row>
    <row r="37" spans="2:5" ht="20.100000000000001" customHeight="1" thickBot="1" x14ac:dyDescent="0.25">
      <c r="B37" s="4" t="s">
        <v>30</v>
      </c>
      <c r="C37" s="5">
        <v>52</v>
      </c>
      <c r="D37" s="5">
        <v>35</v>
      </c>
      <c r="E37" s="6">
        <f t="shared" si="2"/>
        <v>-0.32692307692307693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167</v>
      </c>
      <c r="D44" s="5">
        <v>154</v>
      </c>
      <c r="E44" s="6">
        <f>IF(C44&gt;0,(D44-C44)/C44,"-")</f>
        <v>-7.7844311377245512E-2</v>
      </c>
    </row>
    <row r="45" spans="2:5" ht="20.100000000000001" customHeight="1" thickBot="1" x14ac:dyDescent="0.25">
      <c r="B45" s="4" t="s">
        <v>34</v>
      </c>
      <c r="C45" s="5">
        <v>6</v>
      </c>
      <c r="D45" s="5">
        <v>6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8</v>
      </c>
      <c r="D46" s="5">
        <v>14</v>
      </c>
      <c r="E46" s="6">
        <f t="shared" si="3"/>
        <v>0.75</v>
      </c>
    </row>
    <row r="47" spans="2:5" ht="20.100000000000001" customHeight="1" thickBot="1" x14ac:dyDescent="0.25">
      <c r="B47" s="4" t="s">
        <v>32</v>
      </c>
      <c r="C47" s="5">
        <v>331</v>
      </c>
      <c r="D47" s="5">
        <v>325</v>
      </c>
      <c r="E47" s="6">
        <f t="shared" si="3"/>
        <v>-1.812688821752266E-2</v>
      </c>
    </row>
    <row r="48" spans="2:5" ht="20.100000000000001" customHeight="1" thickBot="1" x14ac:dyDescent="0.25">
      <c r="B48" s="4" t="s">
        <v>35</v>
      </c>
      <c r="C48" s="5">
        <v>229</v>
      </c>
      <c r="D48" s="5">
        <v>185</v>
      </c>
      <c r="E48" s="6">
        <f t="shared" si="3"/>
        <v>-0.19213973799126638</v>
      </c>
    </row>
    <row r="49" spans="2:5" ht="20.100000000000001" customHeight="1" thickBot="1" x14ac:dyDescent="0.25">
      <c r="B49" s="4" t="s">
        <v>67</v>
      </c>
      <c r="C49" s="5">
        <v>125</v>
      </c>
      <c r="D49" s="5">
        <v>136</v>
      </c>
      <c r="E49" s="6">
        <f t="shared" si="3"/>
        <v>8.7999999999999995E-2</v>
      </c>
    </row>
    <row r="50" spans="2:5" ht="20.100000000000001" customHeight="1" collapsed="1" thickBot="1" x14ac:dyDescent="0.25">
      <c r="B50" s="4" t="s">
        <v>36</v>
      </c>
      <c r="C50" s="6">
        <f>C44/(C44+C45)</f>
        <v>0.96531791907514453</v>
      </c>
      <c r="D50" s="6">
        <f>D44/(D44+D45)</f>
        <v>0.96250000000000002</v>
      </c>
      <c r="E50" s="6">
        <f t="shared" si="3"/>
        <v>-2.9191616766467013E-3</v>
      </c>
    </row>
    <row r="51" spans="2:5" ht="20.100000000000001" customHeight="1" thickBot="1" x14ac:dyDescent="0.25">
      <c r="B51" s="4" t="s">
        <v>37</v>
      </c>
      <c r="C51" s="6">
        <f>C47/(C46+C47)</f>
        <v>0.97640117994100295</v>
      </c>
      <c r="D51" s="6">
        <f t="shared" ref="D51" si="4">D47/(D46+D47)</f>
        <v>0.95870206489675514</v>
      </c>
      <c r="E51" s="6">
        <f t="shared" si="3"/>
        <v>-1.8126888217522688E-2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173</v>
      </c>
      <c r="D58" s="5">
        <v>160</v>
      </c>
      <c r="E58" s="6">
        <f>IF(C58&gt;0,(D58-C58)/C58,"-")</f>
        <v>-7.5144508670520235E-2</v>
      </c>
    </row>
    <row r="59" spans="2:5" ht="20.100000000000001" customHeight="1" thickBot="1" x14ac:dyDescent="0.25">
      <c r="B59" s="4" t="s">
        <v>41</v>
      </c>
      <c r="C59" s="5">
        <v>121</v>
      </c>
      <c r="D59" s="5">
        <v>118</v>
      </c>
      <c r="E59" s="6">
        <f t="shared" ref="E59:E63" si="5">IF(C59&gt;0,(D59-C59)/C59,"-")</f>
        <v>-2.4793388429752067E-2</v>
      </c>
    </row>
    <row r="60" spans="2:5" ht="20.100000000000001" customHeight="1" thickBot="1" x14ac:dyDescent="0.25">
      <c r="B60" s="4" t="s">
        <v>42</v>
      </c>
      <c r="C60" s="5">
        <v>46</v>
      </c>
      <c r="D60" s="5">
        <v>36</v>
      </c>
      <c r="E60" s="6">
        <f t="shared" si="5"/>
        <v>-0.21739130434782608</v>
      </c>
    </row>
    <row r="61" spans="2:5" ht="20.100000000000001" customHeight="1" collapsed="1" thickBot="1" x14ac:dyDescent="0.25">
      <c r="B61" s="4" t="s">
        <v>98</v>
      </c>
      <c r="C61" s="6">
        <f>(C59+C60)/C58</f>
        <v>0.96531791907514453</v>
      </c>
      <c r="D61" s="6">
        <f>(D59+D60)/D58</f>
        <v>0.96250000000000002</v>
      </c>
      <c r="E61" s="6">
        <f t="shared" si="5"/>
        <v>-2.9191616766467013E-3</v>
      </c>
    </row>
    <row r="62" spans="2:5" ht="20.100000000000001" customHeight="1" thickBot="1" x14ac:dyDescent="0.25">
      <c r="B62" s="4" t="s">
        <v>39</v>
      </c>
      <c r="C62" s="6">
        <v>0.96031746031746035</v>
      </c>
      <c r="D62" s="6">
        <v>0.95161290322580649</v>
      </c>
      <c r="E62" s="6">
        <f t="shared" si="5"/>
        <v>-9.064249533457731E-3</v>
      </c>
    </row>
    <row r="63" spans="2:5" ht="20.100000000000001" customHeight="1" thickBot="1" x14ac:dyDescent="0.25">
      <c r="B63" s="4" t="s">
        <v>40</v>
      </c>
      <c r="C63" s="6">
        <v>0.97872340425531912</v>
      </c>
      <c r="D63" s="6">
        <v>1</v>
      </c>
      <c r="E63" s="6">
        <f t="shared" si="5"/>
        <v>2.1739130434782639E-2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1049</v>
      </c>
      <c r="D70" s="5">
        <v>1123</v>
      </c>
      <c r="E70" s="6">
        <f>IF(C70&gt;0,(D70-C70)/C70,"-")</f>
        <v>7.0543374642516685E-2</v>
      </c>
    </row>
    <row r="71" spans="2:5" ht="20.100000000000001" customHeight="1" thickBot="1" x14ac:dyDescent="0.25">
      <c r="B71" s="4" t="s">
        <v>45</v>
      </c>
      <c r="C71" s="5">
        <v>326</v>
      </c>
      <c r="D71" s="5">
        <v>328</v>
      </c>
      <c r="E71" s="6">
        <f t="shared" ref="E71:E77" si="6">IF(C71&gt;0,(D71-C71)/C71,"-")</f>
        <v>6.1349693251533744E-3</v>
      </c>
    </row>
    <row r="72" spans="2:5" ht="20.100000000000001" customHeight="1" thickBot="1" x14ac:dyDescent="0.25">
      <c r="B72" s="4" t="s">
        <v>43</v>
      </c>
      <c r="C72" s="5">
        <v>5</v>
      </c>
      <c r="D72" s="5">
        <v>5</v>
      </c>
      <c r="E72" s="6">
        <f t="shared" si="6"/>
        <v>0</v>
      </c>
    </row>
    <row r="73" spans="2:5" ht="20.100000000000001" customHeight="1" thickBot="1" x14ac:dyDescent="0.25">
      <c r="B73" s="4" t="s">
        <v>46</v>
      </c>
      <c r="C73" s="5">
        <v>446</v>
      </c>
      <c r="D73" s="5">
        <v>531</v>
      </c>
      <c r="E73" s="6">
        <f t="shared" si="6"/>
        <v>0.1905829596412556</v>
      </c>
    </row>
    <row r="74" spans="2:5" ht="20.100000000000001" customHeight="1" thickBot="1" x14ac:dyDescent="0.25">
      <c r="B74" s="4" t="s">
        <v>47</v>
      </c>
      <c r="C74" s="5">
        <v>244</v>
      </c>
      <c r="D74" s="5">
        <v>221</v>
      </c>
      <c r="E74" s="6">
        <f t="shared" si="6"/>
        <v>-9.4262295081967207E-2</v>
      </c>
    </row>
    <row r="75" spans="2:5" ht="20.100000000000001" customHeight="1" thickBot="1" x14ac:dyDescent="0.25">
      <c r="B75" s="4" t="s">
        <v>48</v>
      </c>
      <c r="C75" s="5">
        <v>28</v>
      </c>
      <c r="D75" s="5">
        <v>37</v>
      </c>
      <c r="E75" s="6">
        <f t="shared" si="6"/>
        <v>0.32142857142857145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112</v>
      </c>
      <c r="D90" s="5">
        <v>122</v>
      </c>
      <c r="E90" s="6">
        <f>IF(C90&gt;0,(D90-C90)/C90,"-")</f>
        <v>8.9285714285714288E-2</v>
      </c>
    </row>
    <row r="91" spans="2:5" ht="29.25" thickBot="1" x14ac:dyDescent="0.25">
      <c r="B91" s="4" t="s">
        <v>52</v>
      </c>
      <c r="C91" s="5">
        <v>34</v>
      </c>
      <c r="D91" s="5">
        <v>55</v>
      </c>
      <c r="E91" s="6">
        <f t="shared" ref="E91:E93" si="7">IF(C91&gt;0,(D91-C91)/C91,"-")</f>
        <v>0.61764705882352944</v>
      </c>
    </row>
    <row r="92" spans="2:5" ht="29.25" customHeight="1" thickBot="1" x14ac:dyDescent="0.25">
      <c r="B92" s="4" t="s">
        <v>53</v>
      </c>
      <c r="C92" s="5">
        <v>34</v>
      </c>
      <c r="D92" s="5">
        <v>45</v>
      </c>
      <c r="E92" s="6">
        <f t="shared" si="7"/>
        <v>0.3235294117647059</v>
      </c>
    </row>
    <row r="93" spans="2:5" ht="29.25" customHeight="1" thickBot="1" x14ac:dyDescent="0.25">
      <c r="B93" s="4" t="s">
        <v>54</v>
      </c>
      <c r="C93" s="6">
        <f>(C90+C91)/(C90+C91+C92)</f>
        <v>0.81111111111111112</v>
      </c>
      <c r="D93" s="6">
        <f>(D90+D91)/(D90+D91+D92)</f>
        <v>0.79729729729729726</v>
      </c>
      <c r="E93" s="6">
        <f t="shared" si="7"/>
        <v>-1.7030729359496538E-2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180</v>
      </c>
      <c r="D100" s="5">
        <v>224</v>
      </c>
      <c r="E100" s="6">
        <f>IF(C100&gt;0,(D100-C100)/C100,"-")</f>
        <v>0.24444444444444444</v>
      </c>
    </row>
    <row r="101" spans="2:5" ht="20.100000000000001" customHeight="1" thickBot="1" x14ac:dyDescent="0.25">
      <c r="B101" s="4" t="s">
        <v>41</v>
      </c>
      <c r="C101" s="5">
        <v>126</v>
      </c>
      <c r="D101" s="5">
        <v>140</v>
      </c>
      <c r="E101" s="6">
        <f t="shared" ref="E101:E105" si="8">IF(C101&gt;0,(D101-C101)/C101,"-")</f>
        <v>0.1111111111111111</v>
      </c>
    </row>
    <row r="102" spans="2:5" ht="20.100000000000001" customHeight="1" thickBot="1" x14ac:dyDescent="0.25">
      <c r="B102" s="4" t="s">
        <v>42</v>
      </c>
      <c r="C102" s="5">
        <v>20</v>
      </c>
      <c r="D102" s="5">
        <v>38</v>
      </c>
      <c r="E102" s="6">
        <f t="shared" si="8"/>
        <v>0.9</v>
      </c>
    </row>
    <row r="103" spans="2:5" ht="20.100000000000001" customHeight="1" thickBot="1" x14ac:dyDescent="0.25">
      <c r="B103" s="4" t="s">
        <v>98</v>
      </c>
      <c r="C103" s="6">
        <f>(C101+C102)/C100</f>
        <v>0.81111111111111112</v>
      </c>
      <c r="D103" s="6">
        <f>(D101+D102)/D100</f>
        <v>0.7946428571428571</v>
      </c>
      <c r="E103" s="6">
        <f t="shared" si="8"/>
        <v>-2.030332681017619E-2</v>
      </c>
    </row>
    <row r="104" spans="2:5" ht="20.100000000000001" customHeight="1" thickBot="1" x14ac:dyDescent="0.25">
      <c r="B104" s="4" t="s">
        <v>39</v>
      </c>
      <c r="C104" s="6">
        <v>0.82894736842105265</v>
      </c>
      <c r="D104" s="6">
        <v>0.79096045197740117</v>
      </c>
      <c r="E104" s="6">
        <f t="shared" si="8"/>
        <v>-4.5825486503452584E-2</v>
      </c>
    </row>
    <row r="105" spans="2:5" ht="20.100000000000001" customHeight="1" thickBot="1" x14ac:dyDescent="0.25">
      <c r="B105" s="4" t="s">
        <v>40</v>
      </c>
      <c r="C105" s="6">
        <v>0.7142857142857143</v>
      </c>
      <c r="D105" s="6">
        <v>0.80851063829787229</v>
      </c>
      <c r="E105" s="6">
        <f t="shared" si="8"/>
        <v>0.13191489361702116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226</v>
      </c>
      <c r="D112" s="5">
        <v>182</v>
      </c>
      <c r="E112" s="6">
        <f>IF(C112&gt;0,(D112-C112)/C112,"-")</f>
        <v>-0.19469026548672566</v>
      </c>
    </row>
    <row r="113" spans="2:14" ht="15" thickBot="1" x14ac:dyDescent="0.25">
      <c r="B113" s="4" t="s">
        <v>56</v>
      </c>
      <c r="C113" s="5">
        <v>134</v>
      </c>
      <c r="D113" s="5">
        <v>125</v>
      </c>
      <c r="E113" s="6">
        <f t="shared" ref="E113:E114" si="9">IF(C113&gt;0,(D113-C113)/C113,"-")</f>
        <v>-6.7164179104477612E-2</v>
      </c>
    </row>
    <row r="114" spans="2:14" ht="15" thickBot="1" x14ac:dyDescent="0.25">
      <c r="B114" s="4" t="s">
        <v>57</v>
      </c>
      <c r="C114" s="5">
        <v>92</v>
      </c>
      <c r="D114" s="5">
        <v>57</v>
      </c>
      <c r="E114" s="6">
        <f t="shared" si="9"/>
        <v>-0.38043478260869568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1</v>
      </c>
      <c r="E128" s="10">
        <v>0</v>
      </c>
      <c r="F128" s="10">
        <v>1</v>
      </c>
      <c r="G128" s="10">
        <v>3</v>
      </c>
      <c r="H128" s="10">
        <v>2</v>
      </c>
      <c r="I128" s="10">
        <v>0</v>
      </c>
      <c r="J128" s="10">
        <v>5</v>
      </c>
      <c r="K128" s="6" t="str">
        <f>IF(C128=0,"-",(G128-C128)/C128)</f>
        <v>-</v>
      </c>
      <c r="L128" s="6">
        <f t="shared" ref="L128:N133" si="10">IF(D128=0,"-",(H128-D128)/D128)</f>
        <v>1</v>
      </c>
      <c r="M128" s="6" t="str">
        <f t="shared" si="10"/>
        <v>-</v>
      </c>
      <c r="N128" s="6">
        <f t="shared" si="10"/>
        <v>4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1</v>
      </c>
      <c r="H129" s="10">
        <v>3</v>
      </c>
      <c r="I129" s="10">
        <v>0</v>
      </c>
      <c r="J129" s="10">
        <v>4</v>
      </c>
      <c r="K129" s="6">
        <f t="shared" ref="K129:K133" si="11">IF(C129=0,"-",(G129-C129)/C129)</f>
        <v>0</v>
      </c>
      <c r="L129" s="6" t="str">
        <f t="shared" si="10"/>
        <v>-</v>
      </c>
      <c r="M129" s="6" t="str">
        <f t="shared" si="10"/>
        <v>-</v>
      </c>
      <c r="N129" s="6">
        <f t="shared" si="10"/>
        <v>3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1</v>
      </c>
      <c r="E133" s="10">
        <v>0</v>
      </c>
      <c r="F133" s="10">
        <v>2</v>
      </c>
      <c r="G133" s="10">
        <v>4</v>
      </c>
      <c r="H133" s="10">
        <v>5</v>
      </c>
      <c r="I133" s="10">
        <v>0</v>
      </c>
      <c r="J133" s="10">
        <v>9</v>
      </c>
      <c r="K133" s="6">
        <f t="shared" si="11"/>
        <v>3</v>
      </c>
      <c r="L133" s="6">
        <f t="shared" si="10"/>
        <v>4</v>
      </c>
      <c r="M133" s="6" t="str">
        <f t="shared" si="10"/>
        <v>-</v>
      </c>
      <c r="N133" s="6">
        <f t="shared" si="10"/>
        <v>3.5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0.5</v>
      </c>
      <c r="G134" s="6">
        <f t="shared" si="12"/>
        <v>0.75</v>
      </c>
      <c r="H134" s="6">
        <f t="shared" si="12"/>
        <v>0.4</v>
      </c>
      <c r="I134" s="6" t="str">
        <f t="shared" si="12"/>
        <v>-</v>
      </c>
      <c r="J134" s="6">
        <f t="shared" si="12"/>
        <v>0.55555555555555558</v>
      </c>
      <c r="K134" s="6" t="str">
        <f>IF(OR(C134="-",G134="-"),"-",(G134-C134)/C134)</f>
        <v>-</v>
      </c>
      <c r="L134" s="6">
        <f t="shared" ref="L134:N135" si="13">IF(OR(D134="-",H134="-"),"-",(H134-D134)/D134)</f>
        <v>-0.6</v>
      </c>
      <c r="M134" s="6" t="str">
        <f t="shared" si="13"/>
        <v>-</v>
      </c>
      <c r="N134" s="6">
        <f t="shared" si="13"/>
        <v>0.11111111111111116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3</v>
      </c>
      <c r="D144" s="10">
        <v>0</v>
      </c>
      <c r="E144" s="10">
        <v>3</v>
      </c>
      <c r="F144" s="10">
        <v>6</v>
      </c>
      <c r="G144" s="10">
        <v>5</v>
      </c>
      <c r="H144" s="10">
        <v>0</v>
      </c>
      <c r="I144" s="10">
        <v>3</v>
      </c>
      <c r="J144" s="10">
        <v>8</v>
      </c>
      <c r="K144" s="6">
        <f t="shared" ref="K144:K147" si="16">IF(C144=0,"-",(G144-C144)/C144)</f>
        <v>0.66666666666666663</v>
      </c>
      <c r="L144" s="6" t="str">
        <f t="shared" si="15"/>
        <v>-</v>
      </c>
      <c r="M144" s="6">
        <f t="shared" si="15"/>
        <v>0</v>
      </c>
      <c r="N144" s="6">
        <f t="shared" si="15"/>
        <v>0.33333333333333331</v>
      </c>
    </row>
    <row r="145" spans="2:14" ht="15" thickBot="1" x14ac:dyDescent="0.25">
      <c r="B145" s="4" t="s">
        <v>73</v>
      </c>
      <c r="C145" s="10">
        <v>9</v>
      </c>
      <c r="D145" s="10">
        <v>0</v>
      </c>
      <c r="E145" s="10">
        <v>8</v>
      </c>
      <c r="F145" s="10">
        <v>17</v>
      </c>
      <c r="G145" s="10">
        <v>32</v>
      </c>
      <c r="H145" s="10">
        <v>0</v>
      </c>
      <c r="I145" s="10">
        <v>3</v>
      </c>
      <c r="J145" s="10">
        <v>35</v>
      </c>
      <c r="K145" s="6">
        <f t="shared" si="16"/>
        <v>2.5555555555555554</v>
      </c>
      <c r="L145" s="6" t="str">
        <f t="shared" si="15"/>
        <v>-</v>
      </c>
      <c r="M145" s="6">
        <f t="shared" si="15"/>
        <v>-0.625</v>
      </c>
      <c r="N145" s="6">
        <f t="shared" si="15"/>
        <v>1.0588235294117647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1</v>
      </c>
      <c r="F146" s="10">
        <v>1</v>
      </c>
      <c r="G146" s="10">
        <v>6</v>
      </c>
      <c r="H146" s="10">
        <v>0</v>
      </c>
      <c r="I146" s="10">
        <v>2</v>
      </c>
      <c r="J146" s="10">
        <v>8</v>
      </c>
      <c r="K146" s="6" t="str">
        <f t="shared" si="16"/>
        <v>-</v>
      </c>
      <c r="L146" s="6" t="str">
        <f t="shared" si="15"/>
        <v>-</v>
      </c>
      <c r="M146" s="6">
        <f t="shared" si="15"/>
        <v>1</v>
      </c>
      <c r="N146" s="6">
        <f t="shared" si="15"/>
        <v>7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12</v>
      </c>
      <c r="D148" s="10">
        <v>0</v>
      </c>
      <c r="E148" s="10">
        <v>12</v>
      </c>
      <c r="F148" s="10">
        <v>24</v>
      </c>
      <c r="G148" s="10">
        <v>43</v>
      </c>
      <c r="H148" s="10">
        <v>0</v>
      </c>
      <c r="I148" s="10">
        <v>8</v>
      </c>
      <c r="J148" s="10">
        <v>51</v>
      </c>
      <c r="K148" s="6">
        <f t="shared" ref="K148" si="17">IF(C148=0,"-",(G148-C148)/C148)</f>
        <v>2.5833333333333335</v>
      </c>
      <c r="L148" s="6" t="str">
        <f t="shared" ref="L148" si="18">IF(D148=0,"-",(H148-D148)/D148)</f>
        <v>-</v>
      </c>
      <c r="M148" s="6">
        <f t="shared" ref="M148" si="19">IF(E148=0,"-",(I148-E148)/E148)</f>
        <v>-0.33333333333333331</v>
      </c>
      <c r="N148" s="6">
        <f t="shared" ref="N148" si="20">IF(F148=0,"-",(J148-F148)/F148)</f>
        <v>1.125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>
        <f t="shared" si="21"/>
        <v>0.75</v>
      </c>
      <c r="F150" s="6">
        <f t="shared" si="21"/>
        <v>0.8571428571428571</v>
      </c>
      <c r="G150" s="6">
        <f t="shared" si="21"/>
        <v>0.45454545454545453</v>
      </c>
      <c r="H150" s="6" t="str">
        <f t="shared" si="21"/>
        <v>-</v>
      </c>
      <c r="I150" s="6">
        <f t="shared" si="21"/>
        <v>0.6</v>
      </c>
      <c r="J150" s="6">
        <f t="shared" si="21"/>
        <v>0.5</v>
      </c>
      <c r="K150" s="6">
        <f>IF(OR(C150="-",G150="-"),"-",(G150-C150)/C150)</f>
        <v>-0.54545454545454541</v>
      </c>
      <c r="L150" s="6" t="str">
        <f t="shared" si="22"/>
        <v>-</v>
      </c>
      <c r="M150" s="6">
        <f t="shared" si="22"/>
        <v>-0.20000000000000004</v>
      </c>
      <c r="N150" s="6">
        <f t="shared" si="22"/>
        <v>-0.41666666666666663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9</v>
      </c>
      <c r="D157" s="19">
        <v>38</v>
      </c>
      <c r="E157" s="18">
        <f>IF(C157=0,"-",(D157-C157)/C157)</f>
        <v>3.2222222222222223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</v>
      </c>
      <c r="D158" s="19">
        <v>4</v>
      </c>
      <c r="E158" s="18">
        <f t="shared" ref="E158:E159" si="23">IF(C158=0,"-",(D158-C158)/C158)</f>
        <v>0.33333333333333331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0.75</v>
      </c>
      <c r="D160" s="18">
        <f>IF(D157=0,"-",D157/(D157+D158+D159))</f>
        <v>0.88372093023255816</v>
      </c>
      <c r="E160" s="18">
        <f>IF(OR(C160="-",D160="-"),"-",(D160-C160)/C160)</f>
        <v>0.17829457364341086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9</v>
      </c>
      <c r="E166" s="6">
        <f t="shared" ref="E166:E168" si="24">IF(C166=0,"-",(D166-C166)/C166)</f>
        <v>3.5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2</v>
      </c>
      <c r="E167" s="6">
        <f t="shared" si="24"/>
        <v>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3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0.5</v>
      </c>
      <c r="D169" s="6">
        <f>IF(D166=0,"-",(D167+D168)/D166)</f>
        <v>0.55555555555555558</v>
      </c>
      <c r="E169" s="6">
        <f t="shared" ref="E169:E171" si="25">IF(OR(C169="-",D169="-"),"-",(D169-C169)/C169)</f>
        <v>0.11111111111111116</v>
      </c>
    </row>
    <row r="170" spans="2:14" ht="20.100000000000001" customHeight="1" thickBot="1" x14ac:dyDescent="0.25">
      <c r="B170" s="4" t="s">
        <v>39</v>
      </c>
      <c r="C170" s="6">
        <v>0.5</v>
      </c>
      <c r="D170" s="6">
        <v>0.5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0.6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10" ht="15" thickBot="1" x14ac:dyDescent="0.25">
      <c r="B178" s="15" t="s">
        <v>81</v>
      </c>
      <c r="C178" s="5">
        <v>3</v>
      </c>
      <c r="D178" s="5">
        <v>10</v>
      </c>
      <c r="E178" s="6">
        <f>IF(C178=0,"-",(D178-C178)/C178)</f>
        <v>2.3333333333333335</v>
      </c>
      <c r="H178" s="13"/>
    </row>
    <row r="179" spans="2:10" ht="15" thickBot="1" x14ac:dyDescent="0.25">
      <c r="B179" s="4" t="s">
        <v>43</v>
      </c>
      <c r="C179" s="5">
        <v>1</v>
      </c>
      <c r="D179" s="5">
        <v>6</v>
      </c>
      <c r="E179" s="6">
        <f t="shared" ref="E179:E185" si="26">IF(C179=0,"-",(D179-C179)/C179)</f>
        <v>5</v>
      </c>
      <c r="H179" s="13"/>
    </row>
    <row r="180" spans="2:10" ht="15" thickBot="1" x14ac:dyDescent="0.25">
      <c r="B180" s="4" t="s">
        <v>47</v>
      </c>
      <c r="C180" s="5">
        <v>2</v>
      </c>
      <c r="D180" s="5">
        <v>4</v>
      </c>
      <c r="E180" s="6">
        <f t="shared" si="26"/>
        <v>1</v>
      </c>
      <c r="H180" s="13"/>
    </row>
    <row r="181" spans="2:10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10" ht="15" thickBot="1" x14ac:dyDescent="0.25">
      <c r="B182" s="15" t="s">
        <v>79</v>
      </c>
      <c r="C182" s="5">
        <v>27</v>
      </c>
      <c r="D182" s="5">
        <v>81</v>
      </c>
      <c r="E182" s="6">
        <f t="shared" si="26"/>
        <v>2</v>
      </c>
      <c r="H182" s="13"/>
    </row>
    <row r="183" spans="2:10" ht="15" thickBot="1" x14ac:dyDescent="0.25">
      <c r="B183" s="4" t="s">
        <v>47</v>
      </c>
      <c r="C183" s="5">
        <v>15</v>
      </c>
      <c r="D183" s="5">
        <v>69</v>
      </c>
      <c r="E183" s="6">
        <f t="shared" si="26"/>
        <v>3.6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12</v>
      </c>
      <c r="D185" s="5">
        <v>12</v>
      </c>
      <c r="E185" s="6">
        <f t="shared" si="26"/>
        <v>0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2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3</v>
      </c>
      <c r="E199" s="6">
        <f t="shared" si="27"/>
        <v>2</v>
      </c>
    </row>
    <row r="200" spans="2:5" ht="15" thickBot="1" x14ac:dyDescent="0.25">
      <c r="B200" s="4" t="s">
        <v>85</v>
      </c>
      <c r="C200" s="5">
        <v>1</v>
      </c>
      <c r="D200" s="5">
        <v>2</v>
      </c>
      <c r="E200" s="6">
        <f t="shared" si="27"/>
        <v>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2</v>
      </c>
      <c r="E208" s="6">
        <f t="shared" si="28"/>
        <v>1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2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9</v>
      </c>
      <c r="D221" s="5">
        <v>2</v>
      </c>
      <c r="E221" s="6">
        <f t="shared" ref="E221:E223" si="30">IF(C221=0,"-",(D221-C221)/C221)</f>
        <v>-0.77777777777777779</v>
      </c>
    </row>
    <row r="222" spans="2:5" ht="15" thickBot="1" x14ac:dyDescent="0.25">
      <c r="B222" s="16" t="s">
        <v>92</v>
      </c>
      <c r="C222" s="5">
        <v>1</v>
      </c>
      <c r="D222" s="5">
        <v>3</v>
      </c>
      <c r="E222" s="6">
        <f t="shared" si="30"/>
        <v>2</v>
      </c>
    </row>
    <row r="223" spans="2:5" ht="15" thickBot="1" x14ac:dyDescent="0.25">
      <c r="B223" s="16" t="s">
        <v>93</v>
      </c>
      <c r="C223" s="5">
        <v>8</v>
      </c>
      <c r="D223" s="5">
        <v>3</v>
      </c>
      <c r="E223" s="6">
        <f t="shared" si="30"/>
        <v>-0.625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1562</v>
      </c>
      <c r="D14" s="5">
        <v>2025</v>
      </c>
      <c r="E14" s="6">
        <f>IF(C14&gt;0,(D14-C14)/C14)</f>
        <v>0.29641485275288093</v>
      </c>
    </row>
    <row r="15" spans="1:5" ht="20.100000000000001" customHeight="1" thickBot="1" x14ac:dyDescent="0.25">
      <c r="B15" s="4" t="s">
        <v>17</v>
      </c>
      <c r="C15" s="5">
        <v>1436</v>
      </c>
      <c r="D15" s="5">
        <v>1799</v>
      </c>
      <c r="E15" s="6">
        <f t="shared" ref="E15:E25" si="0">IF(C15&gt;0,(D15-C15)/C15)</f>
        <v>0.25278551532033428</v>
      </c>
    </row>
    <row r="16" spans="1:5" ht="20.100000000000001" customHeight="1" thickBot="1" x14ac:dyDescent="0.25">
      <c r="B16" s="4" t="s">
        <v>18</v>
      </c>
      <c r="C16" s="5">
        <v>828</v>
      </c>
      <c r="D16" s="5">
        <v>961</v>
      </c>
      <c r="E16" s="6">
        <f t="shared" si="0"/>
        <v>0.16062801932367149</v>
      </c>
    </row>
    <row r="17" spans="2:5" ht="20.100000000000001" customHeight="1" thickBot="1" x14ac:dyDescent="0.25">
      <c r="B17" s="4" t="s">
        <v>19</v>
      </c>
      <c r="C17" s="5">
        <v>608</v>
      </c>
      <c r="D17" s="5">
        <v>838</v>
      </c>
      <c r="E17" s="6">
        <f t="shared" si="0"/>
        <v>0.37828947368421051</v>
      </c>
    </row>
    <row r="18" spans="2:5" ht="20.100000000000001" customHeight="1" thickBot="1" x14ac:dyDescent="0.25">
      <c r="B18" s="4" t="s">
        <v>100</v>
      </c>
      <c r="C18" s="5">
        <v>1</v>
      </c>
      <c r="D18" s="5">
        <v>3</v>
      </c>
      <c r="E18" s="6">
        <f>IF(C18=0,"-",(D18-C18)/C18)</f>
        <v>2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0.42339832869080779</v>
      </c>
      <c r="D20" s="6">
        <f>D17/D15</f>
        <v>0.46581434130072263</v>
      </c>
      <c r="E20" s="6">
        <f t="shared" si="0"/>
        <v>0.10017992451946993</v>
      </c>
    </row>
    <row r="21" spans="2:5" ht="30" customHeight="1" thickBot="1" x14ac:dyDescent="0.25">
      <c r="B21" s="4" t="s">
        <v>23</v>
      </c>
      <c r="C21" s="5">
        <v>241</v>
      </c>
      <c r="D21" s="5">
        <v>283</v>
      </c>
      <c r="E21" s="6">
        <f t="shared" si="0"/>
        <v>0.17427385892116182</v>
      </c>
    </row>
    <row r="22" spans="2:5" ht="20.100000000000001" customHeight="1" thickBot="1" x14ac:dyDescent="0.25">
      <c r="B22" s="4" t="s">
        <v>24</v>
      </c>
      <c r="C22" s="5">
        <v>139</v>
      </c>
      <c r="D22" s="5">
        <v>146</v>
      </c>
      <c r="E22" s="6">
        <f t="shared" si="0"/>
        <v>5.0359712230215826E-2</v>
      </c>
    </row>
    <row r="23" spans="2:5" ht="20.100000000000001" customHeight="1" thickBot="1" x14ac:dyDescent="0.25">
      <c r="B23" s="4" t="s">
        <v>25</v>
      </c>
      <c r="C23" s="5">
        <v>102</v>
      </c>
      <c r="D23" s="5">
        <v>137</v>
      </c>
      <c r="E23" s="6">
        <f t="shared" si="0"/>
        <v>0.34313725490196079</v>
      </c>
    </row>
    <row r="24" spans="2:5" ht="20.100000000000001" customHeight="1" thickBot="1" x14ac:dyDescent="0.25">
      <c r="B24" s="4" t="s">
        <v>21</v>
      </c>
      <c r="C24" s="6">
        <f>C23/C21</f>
        <v>0.42323651452282157</v>
      </c>
      <c r="D24" s="6">
        <f t="shared" ref="D24" si="1">D23/D21</f>
        <v>0.48409893992932862</v>
      </c>
      <c r="E24" s="6">
        <f t="shared" si="0"/>
        <v>0.14380239728400196</v>
      </c>
    </row>
    <row r="25" spans="2:5" ht="20.100000000000001" customHeight="1" thickBot="1" x14ac:dyDescent="0.25">
      <c r="B25" s="7" t="s">
        <v>26</v>
      </c>
      <c r="C25" s="6">
        <v>0.22896466832809553</v>
      </c>
      <c r="D25" s="6">
        <v>0.2868436200015626</v>
      </c>
      <c r="E25" s="6">
        <f t="shared" si="0"/>
        <v>0.25278551532033439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322</v>
      </c>
      <c r="D34" s="5">
        <v>326</v>
      </c>
      <c r="E34" s="6">
        <f>IF(C34&gt;0,(D34-C34)/C34,"-")</f>
        <v>1.2422360248447204E-2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253</v>
      </c>
      <c r="D36" s="5">
        <v>260</v>
      </c>
      <c r="E36" s="6">
        <f t="shared" si="2"/>
        <v>2.766798418972332E-2</v>
      </c>
    </row>
    <row r="37" spans="2:5" ht="20.100000000000001" customHeight="1" thickBot="1" x14ac:dyDescent="0.25">
      <c r="B37" s="4" t="s">
        <v>30</v>
      </c>
      <c r="C37" s="5">
        <v>69</v>
      </c>
      <c r="D37" s="5">
        <v>66</v>
      </c>
      <c r="E37" s="6">
        <f t="shared" si="2"/>
        <v>-4.3478260869565216E-2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212</v>
      </c>
      <c r="D44" s="5">
        <v>293</v>
      </c>
      <c r="E44" s="6">
        <f>IF(C44&gt;0,(D44-C44)/C44,"-")</f>
        <v>0.38207547169811323</v>
      </c>
    </row>
    <row r="45" spans="2:5" ht="20.100000000000001" customHeight="1" thickBot="1" x14ac:dyDescent="0.25">
      <c r="B45" s="4" t="s">
        <v>34</v>
      </c>
      <c r="C45" s="5">
        <v>20</v>
      </c>
      <c r="D45" s="5">
        <v>12</v>
      </c>
      <c r="E45" s="6">
        <f t="shared" ref="E45:E51" si="3">IF(C45&gt;0,(D45-C45)/C45,"-")</f>
        <v>-0.4</v>
      </c>
    </row>
    <row r="46" spans="2:5" ht="20.100000000000001" customHeight="1" thickBot="1" x14ac:dyDescent="0.25">
      <c r="B46" s="4" t="s">
        <v>31</v>
      </c>
      <c r="C46" s="5">
        <v>34</v>
      </c>
      <c r="D46" s="5">
        <v>35</v>
      </c>
      <c r="E46" s="6">
        <f t="shared" si="3"/>
        <v>2.9411764705882353E-2</v>
      </c>
    </row>
    <row r="47" spans="2:5" ht="20.100000000000001" customHeight="1" thickBot="1" x14ac:dyDescent="0.25">
      <c r="B47" s="4" t="s">
        <v>32</v>
      </c>
      <c r="C47" s="5">
        <v>604</v>
      </c>
      <c r="D47" s="5">
        <v>703</v>
      </c>
      <c r="E47" s="6">
        <f t="shared" si="3"/>
        <v>0.16390728476821192</v>
      </c>
    </row>
    <row r="48" spans="2:5" ht="20.100000000000001" customHeight="1" thickBot="1" x14ac:dyDescent="0.25">
      <c r="B48" s="4" t="s">
        <v>35</v>
      </c>
      <c r="C48" s="5">
        <v>317</v>
      </c>
      <c r="D48" s="5">
        <v>203</v>
      </c>
      <c r="E48" s="6">
        <f t="shared" si="3"/>
        <v>-0.35962145110410093</v>
      </c>
    </row>
    <row r="49" spans="2:5" ht="20.100000000000001" customHeight="1" thickBot="1" x14ac:dyDescent="0.25">
      <c r="B49" s="4" t="s">
        <v>67</v>
      </c>
      <c r="C49" s="5">
        <v>180</v>
      </c>
      <c r="D49" s="5">
        <v>467</v>
      </c>
      <c r="E49" s="6">
        <f t="shared" si="3"/>
        <v>1.5944444444444446</v>
      </c>
    </row>
    <row r="50" spans="2:5" ht="20.100000000000001" customHeight="1" collapsed="1" thickBot="1" x14ac:dyDescent="0.25">
      <c r="B50" s="4" t="s">
        <v>36</v>
      </c>
      <c r="C50" s="6">
        <f>C44/(C44+C45)</f>
        <v>0.91379310344827591</v>
      </c>
      <c r="D50" s="6">
        <f>D44/(D44+D45)</f>
        <v>0.96065573770491808</v>
      </c>
      <c r="E50" s="6">
        <f t="shared" si="3"/>
        <v>5.1283637488400861E-2</v>
      </c>
    </row>
    <row r="51" spans="2:5" ht="20.100000000000001" customHeight="1" thickBot="1" x14ac:dyDescent="0.25">
      <c r="B51" s="4" t="s">
        <v>37</v>
      </c>
      <c r="C51" s="6">
        <f>C47/(C46+C47)</f>
        <v>0.94670846394984332</v>
      </c>
      <c r="D51" s="6">
        <f t="shared" ref="D51" si="4">D47/(D46+D47)</f>
        <v>0.95257452574525747</v>
      </c>
      <c r="E51" s="6">
        <f t="shared" si="3"/>
        <v>6.1962705719772054E-3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232</v>
      </c>
      <c r="D58" s="5">
        <v>314</v>
      </c>
      <c r="E58" s="6">
        <f>IF(C58&gt;0,(D58-C58)/C58,"-")</f>
        <v>0.35344827586206895</v>
      </c>
    </row>
    <row r="59" spans="2:5" ht="20.100000000000001" customHeight="1" thickBot="1" x14ac:dyDescent="0.25">
      <c r="B59" s="4" t="s">
        <v>41</v>
      </c>
      <c r="C59" s="5">
        <v>120</v>
      </c>
      <c r="D59" s="5">
        <v>154</v>
      </c>
      <c r="E59" s="6">
        <f t="shared" ref="E59:E63" si="5">IF(C59&gt;0,(D59-C59)/C59,"-")</f>
        <v>0.28333333333333333</v>
      </c>
    </row>
    <row r="60" spans="2:5" ht="20.100000000000001" customHeight="1" thickBot="1" x14ac:dyDescent="0.25">
      <c r="B60" s="4" t="s">
        <v>42</v>
      </c>
      <c r="C60" s="5">
        <v>92</v>
      </c>
      <c r="D60" s="5">
        <v>142</v>
      </c>
      <c r="E60" s="6">
        <f t="shared" si="5"/>
        <v>0.54347826086956519</v>
      </c>
    </row>
    <row r="61" spans="2:5" ht="20.100000000000001" customHeight="1" collapsed="1" thickBot="1" x14ac:dyDescent="0.25">
      <c r="B61" s="4" t="s">
        <v>98</v>
      </c>
      <c r="C61" s="6">
        <f>(C59+C60)/C58</f>
        <v>0.91379310344827591</v>
      </c>
      <c r="D61" s="6">
        <f>(D59+D60)/D58</f>
        <v>0.9426751592356688</v>
      </c>
      <c r="E61" s="6">
        <f t="shared" si="5"/>
        <v>3.1606778031486558E-2</v>
      </c>
    </row>
    <row r="62" spans="2:5" ht="20.100000000000001" customHeight="1" thickBot="1" x14ac:dyDescent="0.25">
      <c r="B62" s="4" t="s">
        <v>39</v>
      </c>
      <c r="C62" s="6">
        <v>0.89552238805970152</v>
      </c>
      <c r="D62" s="6">
        <v>0.93333333333333335</v>
      </c>
      <c r="E62" s="6">
        <f t="shared" si="5"/>
        <v>4.2222222222222203E-2</v>
      </c>
    </row>
    <row r="63" spans="2:5" ht="20.100000000000001" customHeight="1" thickBot="1" x14ac:dyDescent="0.25">
      <c r="B63" s="4" t="s">
        <v>40</v>
      </c>
      <c r="C63" s="6">
        <v>0.93877551020408168</v>
      </c>
      <c r="D63" s="6">
        <v>0.95302013422818788</v>
      </c>
      <c r="E63" s="6">
        <f t="shared" si="5"/>
        <v>1.5173621243069648E-2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1483</v>
      </c>
      <c r="D70" s="5">
        <v>1886</v>
      </c>
      <c r="E70" s="6">
        <f>IF(C70&gt;0,(D70-C70)/C70,"-")</f>
        <v>0.27174645987862439</v>
      </c>
    </row>
    <row r="71" spans="2:5" ht="20.100000000000001" customHeight="1" thickBot="1" x14ac:dyDescent="0.25">
      <c r="B71" s="4" t="s">
        <v>45</v>
      </c>
      <c r="C71" s="5">
        <v>466</v>
      </c>
      <c r="D71" s="5">
        <v>736</v>
      </c>
      <c r="E71" s="6">
        <f t="shared" ref="E71:E77" si="6">IF(C71&gt;0,(D71-C71)/C71,"-")</f>
        <v>0.57939914163090134</v>
      </c>
    </row>
    <row r="72" spans="2:5" ht="20.100000000000001" customHeight="1" thickBot="1" x14ac:dyDescent="0.25">
      <c r="B72" s="4" t="s">
        <v>43</v>
      </c>
      <c r="C72" s="5">
        <v>4</v>
      </c>
      <c r="D72" s="5">
        <v>9</v>
      </c>
      <c r="E72" s="6">
        <f t="shared" si="6"/>
        <v>1.25</v>
      </c>
    </row>
    <row r="73" spans="2:5" ht="20.100000000000001" customHeight="1" thickBot="1" x14ac:dyDescent="0.25">
      <c r="B73" s="4" t="s">
        <v>46</v>
      </c>
      <c r="C73" s="5">
        <v>667</v>
      </c>
      <c r="D73" s="5">
        <v>883</v>
      </c>
      <c r="E73" s="6">
        <f t="shared" si="6"/>
        <v>0.32383808095952021</v>
      </c>
    </row>
    <row r="74" spans="2:5" ht="20.100000000000001" customHeight="1" thickBot="1" x14ac:dyDescent="0.25">
      <c r="B74" s="4" t="s">
        <v>47</v>
      </c>
      <c r="C74" s="5">
        <v>277</v>
      </c>
      <c r="D74" s="5">
        <v>196</v>
      </c>
      <c r="E74" s="6">
        <f t="shared" si="6"/>
        <v>-0.29241877256317689</v>
      </c>
    </row>
    <row r="75" spans="2:5" ht="20.100000000000001" customHeight="1" thickBot="1" x14ac:dyDescent="0.25">
      <c r="B75" s="4" t="s">
        <v>48</v>
      </c>
      <c r="C75" s="5">
        <v>69</v>
      </c>
      <c r="D75" s="5">
        <v>62</v>
      </c>
      <c r="E75" s="6">
        <f t="shared" si="6"/>
        <v>-0.10144927536231885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178</v>
      </c>
      <c r="D90" s="5">
        <v>125</v>
      </c>
      <c r="E90" s="6">
        <f>IF(C90&gt;0,(D90-C90)/C90,"-")</f>
        <v>-0.29775280898876405</v>
      </c>
    </row>
    <row r="91" spans="2:5" ht="29.25" thickBot="1" x14ac:dyDescent="0.25">
      <c r="B91" s="4" t="s">
        <v>52</v>
      </c>
      <c r="C91" s="5">
        <v>44</v>
      </c>
      <c r="D91" s="5">
        <v>42</v>
      </c>
      <c r="E91" s="6">
        <f t="shared" ref="E91:E93" si="7">IF(C91&gt;0,(D91-C91)/C91,"-")</f>
        <v>-4.5454545454545456E-2</v>
      </c>
    </row>
    <row r="92" spans="2:5" ht="29.25" customHeight="1" thickBot="1" x14ac:dyDescent="0.25">
      <c r="B92" s="4" t="s">
        <v>53</v>
      </c>
      <c r="C92" s="5">
        <v>47</v>
      </c>
      <c r="D92" s="5">
        <v>32</v>
      </c>
      <c r="E92" s="6">
        <f t="shared" si="7"/>
        <v>-0.31914893617021278</v>
      </c>
    </row>
    <row r="93" spans="2:5" ht="29.25" customHeight="1" thickBot="1" x14ac:dyDescent="0.25">
      <c r="B93" s="4" t="s">
        <v>54</v>
      </c>
      <c r="C93" s="6">
        <f>(C90+C91)/(C90+C91+C92)</f>
        <v>0.82527881040892193</v>
      </c>
      <c r="D93" s="6">
        <f>(D90+D91)/(D90+D91+D92)</f>
        <v>0.83919597989949746</v>
      </c>
      <c r="E93" s="6">
        <f t="shared" si="7"/>
        <v>1.6863597265607287E-2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269</v>
      </c>
      <c r="D100" s="5">
        <v>200</v>
      </c>
      <c r="E100" s="6">
        <f>IF(C100&gt;0,(D100-C100)/C100,"-")</f>
        <v>-0.25650557620817843</v>
      </c>
    </row>
    <row r="101" spans="2:5" ht="20.100000000000001" customHeight="1" thickBot="1" x14ac:dyDescent="0.25">
      <c r="B101" s="4" t="s">
        <v>41</v>
      </c>
      <c r="C101" s="5">
        <v>116</v>
      </c>
      <c r="D101" s="5">
        <v>109</v>
      </c>
      <c r="E101" s="6">
        <f t="shared" ref="E101:E105" si="8">IF(C101&gt;0,(D101-C101)/C101,"-")</f>
        <v>-6.0344827586206899E-2</v>
      </c>
    </row>
    <row r="102" spans="2:5" ht="20.100000000000001" customHeight="1" thickBot="1" x14ac:dyDescent="0.25">
      <c r="B102" s="4" t="s">
        <v>42</v>
      </c>
      <c r="C102" s="5">
        <v>106</v>
      </c>
      <c r="D102" s="5">
        <v>59</v>
      </c>
      <c r="E102" s="6">
        <f t="shared" si="8"/>
        <v>-0.44339622641509435</v>
      </c>
    </row>
    <row r="103" spans="2:5" ht="20.100000000000001" customHeight="1" thickBot="1" x14ac:dyDescent="0.25">
      <c r="B103" s="4" t="s">
        <v>98</v>
      </c>
      <c r="C103" s="6">
        <f>(C101+C102)/C100</f>
        <v>0.82527881040892193</v>
      </c>
      <c r="D103" s="6">
        <f>(D101+D102)/D100</f>
        <v>0.84</v>
      </c>
      <c r="E103" s="6">
        <f t="shared" si="8"/>
        <v>1.7837837837837808E-2</v>
      </c>
    </row>
    <row r="104" spans="2:5" ht="20.100000000000001" customHeight="1" thickBot="1" x14ac:dyDescent="0.25">
      <c r="B104" s="4" t="s">
        <v>39</v>
      </c>
      <c r="C104" s="6">
        <v>0.78378378378378377</v>
      </c>
      <c r="D104" s="6">
        <v>0.84496124031007747</v>
      </c>
      <c r="E104" s="6">
        <f t="shared" si="8"/>
        <v>7.8053996257685054E-2</v>
      </c>
    </row>
    <row r="105" spans="2:5" ht="20.100000000000001" customHeight="1" thickBot="1" x14ac:dyDescent="0.25">
      <c r="B105" s="4" t="s">
        <v>40</v>
      </c>
      <c r="C105" s="6">
        <v>0.87603305785123964</v>
      </c>
      <c r="D105" s="6">
        <v>0.83098591549295775</v>
      </c>
      <c r="E105" s="6">
        <f t="shared" si="8"/>
        <v>-5.1421737975019893E-2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273</v>
      </c>
      <c r="D112" s="5">
        <v>157</v>
      </c>
      <c r="E112" s="6">
        <f>IF(C112&gt;0,(D112-C112)/C112,"-")</f>
        <v>-0.4249084249084249</v>
      </c>
    </row>
    <row r="113" spans="2:14" ht="15" thickBot="1" x14ac:dyDescent="0.25">
      <c r="B113" s="4" t="s">
        <v>56</v>
      </c>
      <c r="C113" s="5">
        <v>207</v>
      </c>
      <c r="D113" s="5">
        <v>119</v>
      </c>
      <c r="E113" s="6">
        <f t="shared" ref="E113:E114" si="9">IF(C113&gt;0,(D113-C113)/C113,"-")</f>
        <v>-0.4251207729468599</v>
      </c>
    </row>
    <row r="114" spans="2:14" ht="15" thickBot="1" x14ac:dyDescent="0.25">
      <c r="B114" s="4" t="s">
        <v>57</v>
      </c>
      <c r="C114" s="5">
        <v>66</v>
      </c>
      <c r="D114" s="5">
        <v>38</v>
      </c>
      <c r="E114" s="6">
        <f t="shared" si="9"/>
        <v>-0.42424242424242425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1</v>
      </c>
      <c r="H128" s="10">
        <v>0</v>
      </c>
      <c r="I128" s="10">
        <v>0</v>
      </c>
      <c r="J128" s="10">
        <v>1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1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1</v>
      </c>
      <c r="H133" s="10">
        <v>1</v>
      </c>
      <c r="I133" s="10">
        <v>0</v>
      </c>
      <c r="J133" s="10">
        <v>2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0.5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</v>
      </c>
      <c r="D143" s="10">
        <v>0</v>
      </c>
      <c r="E143" s="10">
        <v>0</v>
      </c>
      <c r="F143" s="10">
        <v>1</v>
      </c>
      <c r="G143" s="10">
        <v>5</v>
      </c>
      <c r="H143" s="10">
        <v>0</v>
      </c>
      <c r="I143" s="10">
        <v>0</v>
      </c>
      <c r="J143" s="10">
        <v>5</v>
      </c>
      <c r="K143" s="6">
        <f>IF(C143=0,"-",(G143-C143)/C143)</f>
        <v>4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4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17</v>
      </c>
      <c r="D145" s="10">
        <v>0</v>
      </c>
      <c r="E145" s="10">
        <v>4</v>
      </c>
      <c r="F145" s="10">
        <v>21</v>
      </c>
      <c r="G145" s="10">
        <v>4</v>
      </c>
      <c r="H145" s="10">
        <v>0</v>
      </c>
      <c r="I145" s="10">
        <v>2</v>
      </c>
      <c r="J145" s="10">
        <v>6</v>
      </c>
      <c r="K145" s="6">
        <f t="shared" si="16"/>
        <v>-0.76470588235294112</v>
      </c>
      <c r="L145" s="6" t="str">
        <f t="shared" si="15"/>
        <v>-</v>
      </c>
      <c r="M145" s="6">
        <f t="shared" si="15"/>
        <v>-0.5</v>
      </c>
      <c r="N145" s="6">
        <f t="shared" si="15"/>
        <v>-0.7142857142857143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1</v>
      </c>
      <c r="H146" s="10">
        <v>0</v>
      </c>
      <c r="I146" s="10">
        <v>0</v>
      </c>
      <c r="J146" s="10">
        <v>1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19</v>
      </c>
      <c r="D148" s="10">
        <v>0</v>
      </c>
      <c r="E148" s="10">
        <v>4</v>
      </c>
      <c r="F148" s="10">
        <v>23</v>
      </c>
      <c r="G148" s="10">
        <v>10</v>
      </c>
      <c r="H148" s="10">
        <v>0</v>
      </c>
      <c r="I148" s="10">
        <v>2</v>
      </c>
      <c r="J148" s="10">
        <v>12</v>
      </c>
      <c r="K148" s="6">
        <f t="shared" ref="K148" si="17">IF(C148=0,"-",(G148-C148)/C148)</f>
        <v>-0.47368421052631576</v>
      </c>
      <c r="L148" s="6" t="str">
        <f t="shared" ref="L148" si="18">IF(D148=0,"-",(H148-D148)/D148)</f>
        <v>-</v>
      </c>
      <c r="M148" s="6">
        <f t="shared" ref="M148" si="19">IF(E148=0,"-",(I148-E148)/E148)</f>
        <v>-0.5</v>
      </c>
      <c r="N148" s="6">
        <f t="shared" ref="N148" si="20">IF(F148=0,"-",(J148-F148)/F148)</f>
        <v>-0.47826086956521741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5.5555555555555552E-2</v>
      </c>
      <c r="D149" s="6" t="str">
        <f t="shared" si="21"/>
        <v>-</v>
      </c>
      <c r="E149" s="6" t="str">
        <f t="shared" si="21"/>
        <v>-</v>
      </c>
      <c r="F149" s="6">
        <f t="shared" si="21"/>
        <v>4.5454545454545456E-2</v>
      </c>
      <c r="G149" s="6">
        <f t="shared" si="21"/>
        <v>0.55555555555555558</v>
      </c>
      <c r="H149" s="6" t="str">
        <f t="shared" si="21"/>
        <v>-</v>
      </c>
      <c r="I149" s="6" t="str">
        <f t="shared" si="21"/>
        <v>-</v>
      </c>
      <c r="J149" s="6">
        <f t="shared" si="21"/>
        <v>0.45454545454545453</v>
      </c>
      <c r="K149" s="6">
        <f>IF(OR(C149="-",G149="-"),"-",(G149-C149)/C149)</f>
        <v>9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8.9999999999999982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 t="str">
        <f t="shared" si="21"/>
        <v>-</v>
      </c>
      <c r="F150" s="6">
        <f t="shared" si="21"/>
        <v>1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17</v>
      </c>
      <c r="D157" s="19">
        <v>7</v>
      </c>
      <c r="E157" s="18">
        <f>IF(C157=0,"-",(D157-C157)/C157)</f>
        <v>-0.58823529411764708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2</v>
      </c>
      <c r="E158" s="18">
        <f t="shared" ref="E158:E159" si="23">IF(C158=0,"-",(D158-C158)/C158)</f>
        <v>0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0.89473684210526316</v>
      </c>
      <c r="D160" s="18">
        <f>IF(D157=0,"-",D157/(D157+D158+D159))</f>
        <v>0.7</v>
      </c>
      <c r="E160" s="18">
        <f>IF(OR(C160="-",D160="-"),"-",(D160-C160)/C160)</f>
        <v>-0.21764705882352947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2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1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>
        <f>IF(D166=0,"-",(D167+D168)/D166)</f>
        <v>0.5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>
        <v>0.5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23</v>
      </c>
      <c r="D182" s="5">
        <v>44</v>
      </c>
      <c r="E182" s="6">
        <f t="shared" si="26"/>
        <v>0.91304347826086951</v>
      </c>
      <c r="H182" s="13"/>
    </row>
    <row r="183" spans="2:8" ht="15" thickBot="1" x14ac:dyDescent="0.25">
      <c r="B183" s="4" t="s">
        <v>47</v>
      </c>
      <c r="C183" s="5">
        <v>17</v>
      </c>
      <c r="D183" s="5">
        <v>44</v>
      </c>
      <c r="E183" s="6">
        <f t="shared" si="26"/>
        <v>1.588235294117647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6</v>
      </c>
      <c r="D185" s="5">
        <v>0</v>
      </c>
      <c r="E185" s="6">
        <f t="shared" si="26"/>
        <v>-1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6</v>
      </c>
      <c r="D197" s="5">
        <v>7</v>
      </c>
      <c r="E197" s="6">
        <f t="shared" ref="E197:E200" si="27">IF(C197=0,"-",(D197-C197)/C197)</f>
        <v>0.16666666666666666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6</v>
      </c>
      <c r="D199" s="5">
        <v>7</v>
      </c>
      <c r="E199" s="6">
        <f t="shared" si="27"/>
        <v>0.16666666666666666</v>
      </c>
    </row>
    <row r="200" spans="2:5" ht="15" thickBot="1" x14ac:dyDescent="0.25">
      <c r="B200" s="4" t="s">
        <v>85</v>
      </c>
      <c r="C200" s="5">
        <v>4</v>
      </c>
      <c r="D200" s="5">
        <v>6</v>
      </c>
      <c r="E200" s="6">
        <f t="shared" si="27"/>
        <v>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6</v>
      </c>
      <c r="D208" s="5">
        <v>7</v>
      </c>
      <c r="E208" s="6">
        <f t="shared" si="28"/>
        <v>0.16666666666666666</v>
      </c>
    </row>
    <row r="209" spans="2:5" ht="20.100000000000001" customHeight="1" thickBot="1" x14ac:dyDescent="0.25">
      <c r="B209" s="17" t="s">
        <v>86</v>
      </c>
      <c r="C209" s="5">
        <v>5</v>
      </c>
      <c r="D209" s="5">
        <v>5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2</v>
      </c>
      <c r="E210" s="6">
        <f t="shared" si="28"/>
        <v>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2</v>
      </c>
      <c r="D221" s="5">
        <v>3</v>
      </c>
      <c r="E221" s="6">
        <f t="shared" ref="E221:E223" si="30">IF(C221=0,"-",(D221-C221)/C221)</f>
        <v>0.5</v>
      </c>
    </row>
    <row r="222" spans="2:5" ht="15" thickBot="1" x14ac:dyDescent="0.25">
      <c r="B222" s="16" t="s">
        <v>92</v>
      </c>
      <c r="C222" s="5">
        <v>6</v>
      </c>
      <c r="D222" s="5">
        <v>7</v>
      </c>
      <c r="E222" s="6">
        <f t="shared" si="30"/>
        <v>0.16666666666666666</v>
      </c>
    </row>
    <row r="223" spans="2:5" ht="15" thickBot="1" x14ac:dyDescent="0.25">
      <c r="B223" s="16" t="s">
        <v>93</v>
      </c>
      <c r="C223" s="5">
        <v>5</v>
      </c>
      <c r="D223" s="5">
        <v>12</v>
      </c>
      <c r="E223" s="6">
        <f t="shared" si="30"/>
        <v>1.4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2843</v>
      </c>
      <c r="D14" s="5">
        <v>2974</v>
      </c>
      <c r="E14" s="6">
        <f>IF(C14&gt;0,(D14-C14)/C14)</f>
        <v>4.607808652831516E-2</v>
      </c>
    </row>
    <row r="15" spans="1:5" ht="20.100000000000001" customHeight="1" thickBot="1" x14ac:dyDescent="0.25">
      <c r="B15" s="4" t="s">
        <v>17</v>
      </c>
      <c r="C15" s="5">
        <v>2482</v>
      </c>
      <c r="D15" s="5">
        <v>2672</v>
      </c>
      <c r="E15" s="6">
        <f t="shared" ref="E15:E25" si="0">IF(C15&gt;0,(D15-C15)/C15)</f>
        <v>7.6551168412570508E-2</v>
      </c>
    </row>
    <row r="16" spans="1:5" ht="20.100000000000001" customHeight="1" thickBot="1" x14ac:dyDescent="0.25">
      <c r="B16" s="4" t="s">
        <v>18</v>
      </c>
      <c r="C16" s="5">
        <v>1760</v>
      </c>
      <c r="D16" s="5">
        <v>1967</v>
      </c>
      <c r="E16" s="6">
        <f t="shared" si="0"/>
        <v>0.11761363636363636</v>
      </c>
    </row>
    <row r="17" spans="2:5" ht="20.100000000000001" customHeight="1" thickBot="1" x14ac:dyDescent="0.25">
      <c r="B17" s="4" t="s">
        <v>19</v>
      </c>
      <c r="C17" s="5">
        <v>722</v>
      </c>
      <c r="D17" s="5">
        <v>705</v>
      </c>
      <c r="E17" s="6">
        <f t="shared" si="0"/>
        <v>-2.3545706371191136E-2</v>
      </c>
    </row>
    <row r="18" spans="2:5" ht="20.100000000000001" customHeight="1" thickBot="1" x14ac:dyDescent="0.25">
      <c r="B18" s="4" t="s">
        <v>100</v>
      </c>
      <c r="C18" s="5">
        <v>1</v>
      </c>
      <c r="D18" s="5">
        <v>8</v>
      </c>
      <c r="E18" s="6">
        <f>IF(C18=0,"-",(D18-C18)/C18)</f>
        <v>7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2</v>
      </c>
      <c r="E19" s="6">
        <f>IF(C19=0,"-",(D19-C19)/C19)</f>
        <v>0</v>
      </c>
    </row>
    <row r="20" spans="2:5" ht="20.100000000000001" customHeight="1" thickBot="1" x14ac:dyDescent="0.25">
      <c r="B20" s="4" t="s">
        <v>20</v>
      </c>
      <c r="C20" s="6">
        <f>C17/C15</f>
        <v>0.29089443996776793</v>
      </c>
      <c r="D20" s="6">
        <f>D17/D15</f>
        <v>0.26384730538922158</v>
      </c>
      <c r="E20" s="6">
        <f t="shared" si="0"/>
        <v>-9.2979207789407256E-2</v>
      </c>
    </row>
    <row r="21" spans="2:5" ht="30" customHeight="1" thickBot="1" x14ac:dyDescent="0.25">
      <c r="B21" s="4" t="s">
        <v>23</v>
      </c>
      <c r="C21" s="5">
        <v>315</v>
      </c>
      <c r="D21" s="5">
        <v>329</v>
      </c>
      <c r="E21" s="6">
        <f t="shared" si="0"/>
        <v>4.4444444444444446E-2</v>
      </c>
    </row>
    <row r="22" spans="2:5" ht="20.100000000000001" customHeight="1" thickBot="1" x14ac:dyDescent="0.25">
      <c r="B22" s="4" t="s">
        <v>24</v>
      </c>
      <c r="C22" s="5">
        <v>163</v>
      </c>
      <c r="D22" s="5">
        <v>176</v>
      </c>
      <c r="E22" s="6">
        <f t="shared" si="0"/>
        <v>7.9754601226993863E-2</v>
      </c>
    </row>
    <row r="23" spans="2:5" ht="20.100000000000001" customHeight="1" thickBot="1" x14ac:dyDescent="0.25">
      <c r="B23" s="4" t="s">
        <v>25</v>
      </c>
      <c r="C23" s="5">
        <v>152</v>
      </c>
      <c r="D23" s="5">
        <v>153</v>
      </c>
      <c r="E23" s="6">
        <f t="shared" si="0"/>
        <v>6.5789473684210523E-3</v>
      </c>
    </row>
    <row r="24" spans="2:5" ht="20.100000000000001" customHeight="1" thickBot="1" x14ac:dyDescent="0.25">
      <c r="B24" s="4" t="s">
        <v>21</v>
      </c>
      <c r="C24" s="6">
        <f>C23/C21</f>
        <v>0.48253968253968255</v>
      </c>
      <c r="D24" s="6">
        <f t="shared" ref="D24" si="1">D23/D21</f>
        <v>0.46504559270516715</v>
      </c>
      <c r="E24" s="6">
        <f t="shared" si="0"/>
        <v>-3.6254199328107556E-2</v>
      </c>
    </row>
    <row r="25" spans="2:5" ht="20.100000000000001" customHeight="1" thickBot="1" x14ac:dyDescent="0.25">
      <c r="B25" s="7" t="s">
        <v>26</v>
      </c>
      <c r="C25" s="6">
        <v>0.21694950810501337</v>
      </c>
      <c r="D25" s="6">
        <v>0.23355724643698456</v>
      </c>
      <c r="E25" s="6">
        <f t="shared" si="0"/>
        <v>7.6551168412570383E-2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394</v>
      </c>
      <c r="D34" s="5">
        <v>383</v>
      </c>
      <c r="E34" s="6">
        <f>IF(C34&gt;0,(D34-C34)/C34,"-")</f>
        <v>-2.7918781725888325E-2</v>
      </c>
    </row>
    <row r="35" spans="2:5" ht="20.100000000000001" customHeight="1" thickBot="1" x14ac:dyDescent="0.25">
      <c r="B35" s="4" t="s">
        <v>29</v>
      </c>
      <c r="C35" s="5">
        <v>5</v>
      </c>
      <c r="D35" s="5">
        <v>3</v>
      </c>
      <c r="E35" s="6">
        <f t="shared" ref="E35:E37" si="2">IF(C35&gt;0,(D35-C35)/C35,"-")</f>
        <v>-0.4</v>
      </c>
    </row>
    <row r="36" spans="2:5" ht="20.100000000000001" customHeight="1" thickBot="1" x14ac:dyDescent="0.25">
      <c r="B36" s="4" t="s">
        <v>28</v>
      </c>
      <c r="C36" s="5">
        <v>302</v>
      </c>
      <c r="D36" s="5">
        <v>252</v>
      </c>
      <c r="E36" s="6">
        <f t="shared" si="2"/>
        <v>-0.16556291390728478</v>
      </c>
    </row>
    <row r="37" spans="2:5" ht="20.100000000000001" customHeight="1" thickBot="1" x14ac:dyDescent="0.25">
      <c r="B37" s="4" t="s">
        <v>30</v>
      </c>
      <c r="C37" s="5">
        <v>87</v>
      </c>
      <c r="D37" s="5">
        <v>128</v>
      </c>
      <c r="E37" s="6">
        <f t="shared" si="2"/>
        <v>0.47126436781609193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697</v>
      </c>
      <c r="D44" s="5">
        <v>681</v>
      </c>
      <c r="E44" s="6">
        <f>IF(C44&gt;0,(D44-C44)/C44,"-")</f>
        <v>-2.2955523672883789E-2</v>
      </c>
    </row>
    <row r="45" spans="2:5" ht="20.100000000000001" customHeight="1" thickBot="1" x14ac:dyDescent="0.25">
      <c r="B45" s="4" t="s">
        <v>34</v>
      </c>
      <c r="C45" s="5">
        <v>37</v>
      </c>
      <c r="D45" s="5">
        <v>25</v>
      </c>
      <c r="E45" s="6">
        <f t="shared" ref="E45:E51" si="3">IF(C45&gt;0,(D45-C45)/C45,"-")</f>
        <v>-0.32432432432432434</v>
      </c>
    </row>
    <row r="46" spans="2:5" ht="20.100000000000001" customHeight="1" thickBot="1" x14ac:dyDescent="0.25">
      <c r="B46" s="4" t="s">
        <v>31</v>
      </c>
      <c r="C46" s="5">
        <v>136</v>
      </c>
      <c r="D46" s="5">
        <v>142</v>
      </c>
      <c r="E46" s="6">
        <f t="shared" si="3"/>
        <v>4.4117647058823532E-2</v>
      </c>
    </row>
    <row r="47" spans="2:5" ht="20.100000000000001" customHeight="1" thickBot="1" x14ac:dyDescent="0.25">
      <c r="B47" s="4" t="s">
        <v>32</v>
      </c>
      <c r="C47" s="5">
        <v>891</v>
      </c>
      <c r="D47" s="5">
        <v>870</v>
      </c>
      <c r="E47" s="6">
        <f t="shared" si="3"/>
        <v>-2.3569023569023569E-2</v>
      </c>
    </row>
    <row r="48" spans="2:5" ht="20.100000000000001" customHeight="1" thickBot="1" x14ac:dyDescent="0.25">
      <c r="B48" s="4" t="s">
        <v>35</v>
      </c>
      <c r="C48" s="5">
        <v>271</v>
      </c>
      <c r="D48" s="5">
        <v>170</v>
      </c>
      <c r="E48" s="6">
        <f t="shared" si="3"/>
        <v>-0.37269372693726938</v>
      </c>
    </row>
    <row r="49" spans="2:5" ht="20.100000000000001" customHeight="1" thickBot="1" x14ac:dyDescent="0.25">
      <c r="B49" s="4" t="s">
        <v>67</v>
      </c>
      <c r="C49" s="5">
        <v>678</v>
      </c>
      <c r="D49" s="5">
        <v>971</v>
      </c>
      <c r="E49" s="6">
        <f t="shared" si="3"/>
        <v>0.43215339233038347</v>
      </c>
    </row>
    <row r="50" spans="2:5" ht="20.100000000000001" customHeight="1" collapsed="1" thickBot="1" x14ac:dyDescent="0.25">
      <c r="B50" s="4" t="s">
        <v>36</v>
      </c>
      <c r="C50" s="6">
        <f>C44/(C44+C45)</f>
        <v>0.94959128065395093</v>
      </c>
      <c r="D50" s="6">
        <f>D44/(D44+D45)</f>
        <v>0.96458923512747874</v>
      </c>
      <c r="E50" s="6">
        <f t="shared" si="3"/>
        <v>1.5794115614877206E-2</v>
      </c>
    </row>
    <row r="51" spans="2:5" ht="20.100000000000001" customHeight="1" thickBot="1" x14ac:dyDescent="0.25">
      <c r="B51" s="4" t="s">
        <v>37</v>
      </c>
      <c r="C51" s="6">
        <f>C47/(C46+C47)</f>
        <v>0.86757546251217132</v>
      </c>
      <c r="D51" s="6">
        <f t="shared" ref="D51" si="4">D47/(D46+D47)</f>
        <v>0.85968379446640319</v>
      </c>
      <c r="E51" s="6">
        <f t="shared" si="3"/>
        <v>-9.0962324163904266E-3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737</v>
      </c>
      <c r="D58" s="5">
        <v>708</v>
      </c>
      <c r="E58" s="6">
        <f>IF(C58&gt;0,(D58-C58)/C58,"-")</f>
        <v>-3.9348710990502037E-2</v>
      </c>
    </row>
    <row r="59" spans="2:5" ht="20.100000000000001" customHeight="1" thickBot="1" x14ac:dyDescent="0.25">
      <c r="B59" s="4" t="s">
        <v>41</v>
      </c>
      <c r="C59" s="5">
        <v>496</v>
      </c>
      <c r="D59" s="5">
        <v>484</v>
      </c>
      <c r="E59" s="6">
        <f t="shared" ref="E59:E63" si="5">IF(C59&gt;0,(D59-C59)/C59,"-")</f>
        <v>-2.4193548387096774E-2</v>
      </c>
    </row>
    <row r="60" spans="2:5" ht="20.100000000000001" customHeight="1" thickBot="1" x14ac:dyDescent="0.25">
      <c r="B60" s="4" t="s">
        <v>42</v>
      </c>
      <c r="C60" s="5">
        <v>204</v>
      </c>
      <c r="D60" s="5">
        <v>199</v>
      </c>
      <c r="E60" s="6">
        <f t="shared" si="5"/>
        <v>-2.4509803921568627E-2</v>
      </c>
    </row>
    <row r="61" spans="2:5" ht="20.100000000000001" customHeight="1" collapsed="1" thickBot="1" x14ac:dyDescent="0.25">
      <c r="B61" s="4" t="s">
        <v>98</v>
      </c>
      <c r="C61" s="6">
        <f>(C59+C60)/C58</f>
        <v>0.94979647218453189</v>
      </c>
      <c r="D61" s="6">
        <f>(D59+D60)/D58</f>
        <v>0.96468926553672318</v>
      </c>
      <c r="E61" s="6">
        <f t="shared" si="5"/>
        <v>1.5679983857949973E-2</v>
      </c>
    </row>
    <row r="62" spans="2:5" ht="20.100000000000001" customHeight="1" thickBot="1" x14ac:dyDescent="0.25">
      <c r="B62" s="4" t="s">
        <v>39</v>
      </c>
      <c r="C62" s="6">
        <v>0.95568400770712914</v>
      </c>
      <c r="D62" s="6">
        <v>0.96031746031746035</v>
      </c>
      <c r="E62" s="6">
        <f t="shared" si="5"/>
        <v>4.8483102918586672E-3</v>
      </c>
    </row>
    <row r="63" spans="2:5" ht="20.100000000000001" customHeight="1" thickBot="1" x14ac:dyDescent="0.25">
      <c r="B63" s="4" t="s">
        <v>40</v>
      </c>
      <c r="C63" s="6">
        <v>0.93577981651376152</v>
      </c>
      <c r="D63" s="6">
        <v>0.97549019607843135</v>
      </c>
      <c r="E63" s="6">
        <f t="shared" si="5"/>
        <v>4.2435601691656971E-2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2768</v>
      </c>
      <c r="D70" s="5">
        <v>2893</v>
      </c>
      <c r="E70" s="6">
        <f>IF(C70&gt;0,(D70-C70)/C70,"-")</f>
        <v>4.5158959537572256E-2</v>
      </c>
    </row>
    <row r="71" spans="2:5" ht="20.100000000000001" customHeight="1" thickBot="1" x14ac:dyDescent="0.25">
      <c r="B71" s="4" t="s">
        <v>45</v>
      </c>
      <c r="C71" s="5">
        <v>1220</v>
      </c>
      <c r="D71" s="5">
        <v>1234</v>
      </c>
      <c r="E71" s="6">
        <f t="shared" ref="E71:E77" si="6">IF(C71&gt;0,(D71-C71)/C71,"-")</f>
        <v>1.1475409836065573E-2</v>
      </c>
    </row>
    <row r="72" spans="2:5" ht="20.100000000000001" customHeight="1" thickBot="1" x14ac:dyDescent="0.25">
      <c r="B72" s="4" t="s">
        <v>43</v>
      </c>
      <c r="C72" s="5">
        <v>5</v>
      </c>
      <c r="D72" s="5">
        <v>4</v>
      </c>
      <c r="E72" s="6">
        <f t="shared" si="6"/>
        <v>-0.2</v>
      </c>
    </row>
    <row r="73" spans="2:5" ht="20.100000000000001" customHeight="1" thickBot="1" x14ac:dyDescent="0.25">
      <c r="B73" s="4" t="s">
        <v>46</v>
      </c>
      <c r="C73" s="5">
        <v>1044</v>
      </c>
      <c r="D73" s="5">
        <v>1356</v>
      </c>
      <c r="E73" s="6">
        <f t="shared" si="6"/>
        <v>0.2988505747126437</v>
      </c>
    </row>
    <row r="74" spans="2:5" ht="20.100000000000001" customHeight="1" thickBot="1" x14ac:dyDescent="0.25">
      <c r="B74" s="4" t="s">
        <v>47</v>
      </c>
      <c r="C74" s="5">
        <v>289</v>
      </c>
      <c r="D74" s="5">
        <v>166</v>
      </c>
      <c r="E74" s="6">
        <f t="shared" si="6"/>
        <v>-0.42560553633217996</v>
      </c>
    </row>
    <row r="75" spans="2:5" ht="20.100000000000001" customHeight="1" thickBot="1" x14ac:dyDescent="0.25">
      <c r="B75" s="4" t="s">
        <v>48</v>
      </c>
      <c r="C75" s="5">
        <v>209</v>
      </c>
      <c r="D75" s="5">
        <v>131</v>
      </c>
      <c r="E75" s="6">
        <f t="shared" si="6"/>
        <v>-0.37320574162679426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2</v>
      </c>
      <c r="E77" s="6">
        <f t="shared" si="6"/>
        <v>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85</v>
      </c>
      <c r="D90" s="5">
        <v>87</v>
      </c>
      <c r="E90" s="6">
        <f>IF(C90&gt;0,(D90-C90)/C90,"-")</f>
        <v>2.3529411764705882E-2</v>
      </c>
    </row>
    <row r="91" spans="2:5" ht="29.25" thickBot="1" x14ac:dyDescent="0.25">
      <c r="B91" s="4" t="s">
        <v>52</v>
      </c>
      <c r="C91" s="5">
        <v>33</v>
      </c>
      <c r="D91" s="5">
        <v>44</v>
      </c>
      <c r="E91" s="6">
        <f t="shared" ref="E91:E93" si="7">IF(C91&gt;0,(D91-C91)/C91,"-")</f>
        <v>0.33333333333333331</v>
      </c>
    </row>
    <row r="92" spans="2:5" ht="29.25" customHeight="1" thickBot="1" x14ac:dyDescent="0.25">
      <c r="B92" s="4" t="s">
        <v>53</v>
      </c>
      <c r="C92" s="5">
        <v>48</v>
      </c>
      <c r="D92" s="5">
        <v>68</v>
      </c>
      <c r="E92" s="6">
        <f t="shared" si="7"/>
        <v>0.41666666666666669</v>
      </c>
    </row>
    <row r="93" spans="2:5" ht="29.25" customHeight="1" thickBot="1" x14ac:dyDescent="0.25">
      <c r="B93" s="4" t="s">
        <v>54</v>
      </c>
      <c r="C93" s="6">
        <f>(C90+C91)/(C90+C91+C92)</f>
        <v>0.71084337349397586</v>
      </c>
      <c r="D93" s="6">
        <f>(D90+D91)/(D90+D91+D92)</f>
        <v>0.65829145728643212</v>
      </c>
      <c r="E93" s="6">
        <f t="shared" si="7"/>
        <v>-7.3928966868239493E-2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167</v>
      </c>
      <c r="D100" s="5">
        <v>200</v>
      </c>
      <c r="E100" s="6">
        <f>IF(C100&gt;0,(D100-C100)/C100,"-")</f>
        <v>0.19760479041916168</v>
      </c>
    </row>
    <row r="101" spans="2:5" ht="20.100000000000001" customHeight="1" thickBot="1" x14ac:dyDescent="0.25">
      <c r="B101" s="4" t="s">
        <v>41</v>
      </c>
      <c r="C101" s="5">
        <v>91</v>
      </c>
      <c r="D101" s="5">
        <v>103</v>
      </c>
      <c r="E101" s="6">
        <f t="shared" ref="E101:E105" si="8">IF(C101&gt;0,(D101-C101)/C101,"-")</f>
        <v>0.13186813186813187</v>
      </c>
    </row>
    <row r="102" spans="2:5" ht="20.100000000000001" customHeight="1" thickBot="1" x14ac:dyDescent="0.25">
      <c r="B102" s="4" t="s">
        <v>42</v>
      </c>
      <c r="C102" s="5">
        <v>28</v>
      </c>
      <c r="D102" s="5">
        <v>29</v>
      </c>
      <c r="E102" s="6">
        <f t="shared" si="8"/>
        <v>3.5714285714285712E-2</v>
      </c>
    </row>
    <row r="103" spans="2:5" ht="20.100000000000001" customHeight="1" thickBot="1" x14ac:dyDescent="0.25">
      <c r="B103" s="4" t="s">
        <v>98</v>
      </c>
      <c r="C103" s="6">
        <f>(C101+C102)/C100</f>
        <v>0.71257485029940115</v>
      </c>
      <c r="D103" s="6">
        <f>(D101+D102)/D100</f>
        <v>0.66</v>
      </c>
      <c r="E103" s="6">
        <f t="shared" si="8"/>
        <v>-7.3781512605041913E-2</v>
      </c>
    </row>
    <row r="104" spans="2:5" ht="20.100000000000001" customHeight="1" thickBot="1" x14ac:dyDescent="0.25">
      <c r="B104" s="4" t="s">
        <v>39</v>
      </c>
      <c r="C104" s="6">
        <v>0.7</v>
      </c>
      <c r="D104" s="6">
        <v>0.6560509554140127</v>
      </c>
      <c r="E104" s="6">
        <f t="shared" si="8"/>
        <v>-6.2784349408553222E-2</v>
      </c>
    </row>
    <row r="105" spans="2:5" ht="20.100000000000001" customHeight="1" thickBot="1" x14ac:dyDescent="0.25">
      <c r="B105" s="4" t="s">
        <v>40</v>
      </c>
      <c r="C105" s="6">
        <v>0.7567567567567568</v>
      </c>
      <c r="D105" s="6">
        <v>0.67441860465116277</v>
      </c>
      <c r="E105" s="6">
        <f t="shared" si="8"/>
        <v>-0.10880398671096353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231</v>
      </c>
      <c r="D112" s="5">
        <v>172</v>
      </c>
      <c r="E112" s="6">
        <f>IF(C112&gt;0,(D112-C112)/C112,"-")</f>
        <v>-0.25541125541125542</v>
      </c>
    </row>
    <row r="113" spans="2:14" ht="15" thickBot="1" x14ac:dyDescent="0.25">
      <c r="B113" s="4" t="s">
        <v>56</v>
      </c>
      <c r="C113" s="5">
        <v>117</v>
      </c>
      <c r="D113" s="5">
        <v>92</v>
      </c>
      <c r="E113" s="6">
        <f t="shared" ref="E113:E114" si="9">IF(C113&gt;0,(D113-C113)/C113,"-")</f>
        <v>-0.21367521367521367</v>
      </c>
    </row>
    <row r="114" spans="2:14" ht="15" thickBot="1" x14ac:dyDescent="0.25">
      <c r="B114" s="4" t="s">
        <v>57</v>
      </c>
      <c r="C114" s="5">
        <v>114</v>
      </c>
      <c r="D114" s="5">
        <v>80</v>
      </c>
      <c r="E114" s="6">
        <f t="shared" si="9"/>
        <v>-0.2982456140350877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0</v>
      </c>
      <c r="E128" s="10">
        <v>1</v>
      </c>
      <c r="F128" s="10">
        <v>4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-0.66666666666666663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-0.75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4</v>
      </c>
      <c r="D133" s="10">
        <v>0</v>
      </c>
      <c r="E133" s="10">
        <v>1</v>
      </c>
      <c r="F133" s="10">
        <v>5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-0.75</v>
      </c>
      <c r="L133" s="6" t="str">
        <f t="shared" si="10"/>
        <v>-</v>
      </c>
      <c r="M133" s="6">
        <f t="shared" si="10"/>
        <v>-1</v>
      </c>
      <c r="N133" s="6">
        <f t="shared" si="10"/>
        <v>-0.8</v>
      </c>
    </row>
    <row r="134" spans="2:14" ht="15" thickBot="1" x14ac:dyDescent="0.25">
      <c r="B134" s="4" t="s">
        <v>36</v>
      </c>
      <c r="C134" s="6">
        <f>IF(C128=0,"-",C128/(C128+C129))</f>
        <v>0.75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0.8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0.33333333333333331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0.24999999999999994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</v>
      </c>
      <c r="D143" s="10">
        <v>0</v>
      </c>
      <c r="E143" s="10">
        <v>2</v>
      </c>
      <c r="F143" s="10">
        <v>5</v>
      </c>
      <c r="G143" s="10">
        <v>14</v>
      </c>
      <c r="H143" s="10">
        <v>0</v>
      </c>
      <c r="I143" s="10">
        <v>2</v>
      </c>
      <c r="J143" s="10">
        <v>16</v>
      </c>
      <c r="K143" s="6">
        <f>IF(C143=0,"-",(G143-C143)/C143)</f>
        <v>3.6666666666666665</v>
      </c>
      <c r="L143" s="6" t="str">
        <f t="shared" ref="L143:N147" si="15">IF(D143=0,"-",(H143-D143)/D143)</f>
        <v>-</v>
      </c>
      <c r="M143" s="6">
        <f t="shared" si="15"/>
        <v>0</v>
      </c>
      <c r="N143" s="6">
        <f t="shared" si="15"/>
        <v>2.2000000000000002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3</v>
      </c>
      <c r="F144" s="10">
        <v>3</v>
      </c>
      <c r="G144" s="10">
        <v>0</v>
      </c>
      <c r="H144" s="10">
        <v>0</v>
      </c>
      <c r="I144" s="10">
        <v>2</v>
      </c>
      <c r="J144" s="10">
        <v>2</v>
      </c>
      <c r="K144" s="6" t="str">
        <f t="shared" ref="K144:K147" si="16">IF(C144=0,"-",(G144-C144)/C144)</f>
        <v>-</v>
      </c>
      <c r="L144" s="6" t="str">
        <f t="shared" si="15"/>
        <v>-</v>
      </c>
      <c r="M144" s="6">
        <f t="shared" si="15"/>
        <v>-0.33333333333333331</v>
      </c>
      <c r="N144" s="6">
        <f t="shared" si="15"/>
        <v>-0.33333333333333331</v>
      </c>
    </row>
    <row r="145" spans="2:14" ht="15" thickBot="1" x14ac:dyDescent="0.25">
      <c r="B145" s="4" t="s">
        <v>73</v>
      </c>
      <c r="C145" s="10">
        <v>27</v>
      </c>
      <c r="D145" s="10">
        <v>0</v>
      </c>
      <c r="E145" s="10">
        <v>5</v>
      </c>
      <c r="F145" s="10">
        <v>32</v>
      </c>
      <c r="G145" s="10">
        <v>9</v>
      </c>
      <c r="H145" s="10">
        <v>0</v>
      </c>
      <c r="I145" s="10">
        <v>3</v>
      </c>
      <c r="J145" s="10">
        <v>12</v>
      </c>
      <c r="K145" s="6">
        <f t="shared" si="16"/>
        <v>-0.66666666666666663</v>
      </c>
      <c r="L145" s="6" t="str">
        <f t="shared" si="15"/>
        <v>-</v>
      </c>
      <c r="M145" s="6">
        <f t="shared" si="15"/>
        <v>-0.4</v>
      </c>
      <c r="N145" s="6">
        <f t="shared" si="15"/>
        <v>-0.625</v>
      </c>
    </row>
    <row r="146" spans="2:14" ht="15" thickBot="1" x14ac:dyDescent="0.25">
      <c r="B146" s="4" t="s">
        <v>74</v>
      </c>
      <c r="C146" s="10">
        <v>16</v>
      </c>
      <c r="D146" s="10">
        <v>0</v>
      </c>
      <c r="E146" s="10">
        <v>3</v>
      </c>
      <c r="F146" s="10">
        <v>19</v>
      </c>
      <c r="G146" s="10">
        <v>38</v>
      </c>
      <c r="H146" s="10">
        <v>0</v>
      </c>
      <c r="I146" s="10">
        <v>1</v>
      </c>
      <c r="J146" s="10">
        <v>39</v>
      </c>
      <c r="K146" s="6">
        <f t="shared" si="16"/>
        <v>1.375</v>
      </c>
      <c r="L146" s="6" t="str">
        <f t="shared" si="15"/>
        <v>-</v>
      </c>
      <c r="M146" s="6">
        <f t="shared" si="15"/>
        <v>-0.66666666666666663</v>
      </c>
      <c r="N146" s="6">
        <f t="shared" si="15"/>
        <v>1.0526315789473684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46</v>
      </c>
      <c r="D148" s="10">
        <v>0</v>
      </c>
      <c r="E148" s="10">
        <v>13</v>
      </c>
      <c r="F148" s="10">
        <v>59</v>
      </c>
      <c r="G148" s="10">
        <v>61</v>
      </c>
      <c r="H148" s="10">
        <v>0</v>
      </c>
      <c r="I148" s="10">
        <v>8</v>
      </c>
      <c r="J148" s="10">
        <v>69</v>
      </c>
      <c r="K148" s="6"/>
      <c r="L148" s="6"/>
      <c r="M148" s="6"/>
      <c r="N148" s="6"/>
    </row>
    <row r="149" spans="2:14" ht="29.25" thickBot="1" x14ac:dyDescent="0.25">
      <c r="B149" s="7" t="s">
        <v>76</v>
      </c>
      <c r="C149" s="6">
        <f t="shared" ref="C149:J150" si="17">IF(C143=0,"-",(C143/(C143+C145)))</f>
        <v>0.1</v>
      </c>
      <c r="D149" s="6" t="str">
        <f t="shared" si="17"/>
        <v>-</v>
      </c>
      <c r="E149" s="6">
        <f t="shared" si="17"/>
        <v>0.2857142857142857</v>
      </c>
      <c r="F149" s="6">
        <f t="shared" si="17"/>
        <v>0.13513513513513514</v>
      </c>
      <c r="G149" s="6">
        <f t="shared" si="17"/>
        <v>0.60869565217391308</v>
      </c>
      <c r="H149" s="6" t="str">
        <f t="shared" si="17"/>
        <v>-</v>
      </c>
      <c r="I149" s="6">
        <f t="shared" si="17"/>
        <v>0.4</v>
      </c>
      <c r="J149" s="6">
        <f t="shared" si="17"/>
        <v>0.5714285714285714</v>
      </c>
      <c r="K149" s="6">
        <f>IF(OR(C149="-",G149="-"),"-",(G149-C149)/C149)</f>
        <v>5.0869565217391308</v>
      </c>
      <c r="L149" s="6" t="str">
        <f t="shared" ref="L149:N150" si="18">IF(OR(D149="-",H149="-"),"-",(H149-D149)/D149)</f>
        <v>-</v>
      </c>
      <c r="M149" s="6">
        <f t="shared" si="18"/>
        <v>0.40000000000000013</v>
      </c>
      <c r="N149" s="6">
        <f t="shared" si="18"/>
        <v>3.2285714285714282</v>
      </c>
    </row>
    <row r="150" spans="2:14" ht="29.25" thickBot="1" x14ac:dyDescent="0.25">
      <c r="B150" s="7" t="s">
        <v>77</v>
      </c>
      <c r="C150" s="6" t="str">
        <f t="shared" si="17"/>
        <v>-</v>
      </c>
      <c r="D150" s="6" t="str">
        <f t="shared" si="17"/>
        <v>-</v>
      </c>
      <c r="E150" s="6">
        <f t="shared" si="17"/>
        <v>0.5</v>
      </c>
      <c r="F150" s="6">
        <f t="shared" si="17"/>
        <v>0.13636363636363635</v>
      </c>
      <c r="G150" s="6" t="str">
        <f t="shared" si="17"/>
        <v>-</v>
      </c>
      <c r="H150" s="6" t="str">
        <f t="shared" si="17"/>
        <v>-</v>
      </c>
      <c r="I150" s="6">
        <f t="shared" si="17"/>
        <v>0.66666666666666663</v>
      </c>
      <c r="J150" s="6">
        <f t="shared" si="17"/>
        <v>4.878048780487805E-2</v>
      </c>
      <c r="K150" s="6" t="str">
        <f>IF(OR(C150="-",G150="-"),"-",(G150-C150)/C150)</f>
        <v>-</v>
      </c>
      <c r="L150" s="6" t="str">
        <f t="shared" si="18"/>
        <v>-</v>
      </c>
      <c r="M150" s="6">
        <f t="shared" si="18"/>
        <v>0.33333333333333326</v>
      </c>
      <c r="N150" s="6">
        <f t="shared" si="18"/>
        <v>-0.64227642276422758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29</v>
      </c>
      <c r="D157" s="19">
        <v>43</v>
      </c>
      <c r="E157" s="18">
        <f>IF(C157=0,"-",(D157-C157)/C157)</f>
        <v>0.48275862068965519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16</v>
      </c>
      <c r="D158" s="19">
        <v>18</v>
      </c>
      <c r="E158" s="18">
        <f t="shared" ref="E158:E159" si="19">IF(C158=0,"-",(D158-C158)/C158)</f>
        <v>0.125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19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0.63043478260869568</v>
      </c>
      <c r="D160" s="18">
        <f>IF(D157=0,"-",D157/(D157+D158+D159))</f>
        <v>0.70491803278688525</v>
      </c>
      <c r="E160" s="18">
        <f>IF(OR(C160="-",D160="-"),"-",(D160-C160)/C160)</f>
        <v>0.11814584511023174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5</v>
      </c>
      <c r="D166" s="5">
        <v>1</v>
      </c>
      <c r="E166" s="6">
        <f>IF(C166=0,"-",(D166-C166)/C166)</f>
        <v>-0.8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1</v>
      </c>
      <c r="E167" s="6">
        <f t="shared" ref="E167:E168" si="20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3</v>
      </c>
      <c r="D168" s="5">
        <v>0</v>
      </c>
      <c r="E168" s="6">
        <f t="shared" si="20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</v>
      </c>
      <c r="D169" s="6">
        <f>IF(D166=0,"-",(D167+D168)/D166)</f>
        <v>1</v>
      </c>
      <c r="E169" s="6">
        <f t="shared" ref="E169:E171" si="21">IF(OR(C169="-",D169="-"),"-",(D169-C169)/C169)</f>
        <v>0.24999999999999994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1"/>
        <v>0</v>
      </c>
    </row>
    <row r="171" spans="2:14" ht="20.100000000000001" customHeight="1" thickBot="1" x14ac:dyDescent="0.25">
      <c r="B171" s="4" t="s">
        <v>40</v>
      </c>
      <c r="C171" s="6">
        <v>0.75</v>
      </c>
      <c r="D171" s="6" t="s">
        <v>105</v>
      </c>
      <c r="E171" s="6" t="str">
        <f t="shared" si="21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3</v>
      </c>
      <c r="D178" s="5">
        <v>4</v>
      </c>
      <c r="E178" s="6">
        <f>IF(C178=0,"-",(D178-C178)/C178)</f>
        <v>0.33333333333333331</v>
      </c>
      <c r="H178" s="13"/>
    </row>
    <row r="179" spans="2:8" ht="15" thickBot="1" x14ac:dyDescent="0.25">
      <c r="B179" s="4" t="s">
        <v>43</v>
      </c>
      <c r="C179" s="5">
        <v>0</v>
      </c>
      <c r="D179" s="5">
        <v>3</v>
      </c>
      <c r="E179" s="6" t="str">
        <f t="shared" ref="E179:E185" si="22">IF(C179=0,"-",(D179-C179)/C179)</f>
        <v>-</v>
      </c>
      <c r="H179" s="13"/>
    </row>
    <row r="180" spans="2:8" ht="15" thickBot="1" x14ac:dyDescent="0.25">
      <c r="B180" s="4" t="s">
        <v>47</v>
      </c>
      <c r="C180" s="5">
        <v>2</v>
      </c>
      <c r="D180" s="5">
        <v>1</v>
      </c>
      <c r="E180" s="6">
        <f t="shared" si="22"/>
        <v>-0.5</v>
      </c>
      <c r="H180" s="13"/>
    </row>
    <row r="181" spans="2:8" ht="15" thickBot="1" x14ac:dyDescent="0.25">
      <c r="B181" s="4" t="s">
        <v>78</v>
      </c>
      <c r="C181" s="5">
        <v>1</v>
      </c>
      <c r="D181" s="5">
        <v>0</v>
      </c>
      <c r="E181" s="6">
        <f t="shared" si="22"/>
        <v>-1</v>
      </c>
      <c r="H181" s="13"/>
    </row>
    <row r="182" spans="2:8" ht="15" thickBot="1" x14ac:dyDescent="0.25">
      <c r="B182" s="15" t="s">
        <v>79</v>
      </c>
      <c r="C182" s="5">
        <v>52</v>
      </c>
      <c r="D182" s="5">
        <v>85</v>
      </c>
      <c r="E182" s="6">
        <f t="shared" si="22"/>
        <v>0.63461538461538458</v>
      </c>
      <c r="H182" s="13"/>
    </row>
    <row r="183" spans="2:8" ht="15" thickBot="1" x14ac:dyDescent="0.25">
      <c r="B183" s="4" t="s">
        <v>47</v>
      </c>
      <c r="C183" s="5">
        <v>40</v>
      </c>
      <c r="D183" s="5">
        <v>76</v>
      </c>
      <c r="E183" s="6">
        <f t="shared" si="22"/>
        <v>0.9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2"/>
        <v>-</v>
      </c>
      <c r="H184" s="13"/>
    </row>
    <row r="185" spans="2:8" ht="15" thickBot="1" x14ac:dyDescent="0.25">
      <c r="B185" s="4" t="s">
        <v>80</v>
      </c>
      <c r="C185" s="5">
        <v>12</v>
      </c>
      <c r="D185" s="5">
        <v>9</v>
      </c>
      <c r="E185" s="6">
        <f t="shared" si="22"/>
        <v>-0.25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10</v>
      </c>
      <c r="D197" s="5">
        <v>5</v>
      </c>
      <c r="E197" s="6">
        <f t="shared" ref="E197:E200" si="23">IF(C197=0,"-",(D197-C197)/C197)</f>
        <v>-0.5</v>
      </c>
    </row>
    <row r="198" spans="2:5" ht="15" thickBot="1" x14ac:dyDescent="0.25">
      <c r="B198" s="4" t="s">
        <v>83</v>
      </c>
      <c r="C198" s="5">
        <v>1</v>
      </c>
      <c r="D198" s="5">
        <v>1</v>
      </c>
      <c r="E198" s="6">
        <f t="shared" si="23"/>
        <v>0</v>
      </c>
    </row>
    <row r="199" spans="2:5" ht="15" thickBot="1" x14ac:dyDescent="0.25">
      <c r="B199" s="4" t="s">
        <v>84</v>
      </c>
      <c r="C199" s="5">
        <v>11</v>
      </c>
      <c r="D199" s="5">
        <v>6</v>
      </c>
      <c r="E199" s="6">
        <f t="shared" si="23"/>
        <v>-0.45454545454545453</v>
      </c>
    </row>
    <row r="200" spans="2:5" ht="15" thickBot="1" x14ac:dyDescent="0.25">
      <c r="B200" s="4" t="s">
        <v>85</v>
      </c>
      <c r="C200" s="5">
        <v>10</v>
      </c>
      <c r="D200" s="5">
        <v>5</v>
      </c>
      <c r="E200" s="6">
        <f t="shared" si="23"/>
        <v>-0.5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4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9</v>
      </c>
      <c r="D208" s="5">
        <v>5</v>
      </c>
      <c r="E208" s="6">
        <f t="shared" si="24"/>
        <v>-0.44444444444444442</v>
      </c>
    </row>
    <row r="209" spans="2:5" ht="20.100000000000001" customHeight="1" thickBot="1" x14ac:dyDescent="0.25">
      <c r="B209" s="17" t="s">
        <v>86</v>
      </c>
      <c r="C209" s="5">
        <v>6</v>
      </c>
      <c r="D209" s="5">
        <v>4</v>
      </c>
      <c r="E209" s="6">
        <f t="shared" si="24"/>
        <v>-0.33333333333333331</v>
      </c>
    </row>
    <row r="210" spans="2:5" ht="20.100000000000001" customHeight="1" thickBot="1" x14ac:dyDescent="0.25">
      <c r="B210" s="17" t="s">
        <v>87</v>
      </c>
      <c r="C210" s="5">
        <v>3</v>
      </c>
      <c r="D210" s="5">
        <v>1</v>
      </c>
      <c r="E210" s="6">
        <f t="shared" si="24"/>
        <v>-0.66666666666666663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1</v>
      </c>
      <c r="E212" s="6">
        <f>IF(C212=0,"-",(D212-C212)/C212)</f>
        <v>0</v>
      </c>
    </row>
    <row r="213" spans="2:5" ht="15" thickBot="1" x14ac:dyDescent="0.25">
      <c r="B213" s="17" t="s">
        <v>86</v>
      </c>
      <c r="C213" s="5">
        <v>1</v>
      </c>
      <c r="D213" s="5">
        <v>1</v>
      </c>
      <c r="E213" s="6">
        <f t="shared" ref="E213:E214" si="25">IF(C213=0,"-",(D213-C213)/C213)</f>
        <v>0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5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13</v>
      </c>
      <c r="D221" s="5">
        <v>5</v>
      </c>
      <c r="E221" s="6">
        <f t="shared" ref="E221:E223" si="26">IF(C221=0,"-",(D221-C221)/C221)</f>
        <v>-0.61538461538461542</v>
      </c>
    </row>
    <row r="222" spans="2:5" ht="15" thickBot="1" x14ac:dyDescent="0.25">
      <c r="B222" s="16" t="s">
        <v>92</v>
      </c>
      <c r="C222" s="5">
        <v>16</v>
      </c>
      <c r="D222" s="5">
        <v>9</v>
      </c>
      <c r="E222" s="6">
        <f t="shared" si="26"/>
        <v>-0.4375</v>
      </c>
    </row>
    <row r="223" spans="2:5" ht="15" thickBot="1" x14ac:dyDescent="0.25">
      <c r="B223" s="16" t="s">
        <v>93</v>
      </c>
      <c r="C223" s="5">
        <v>22</v>
      </c>
      <c r="D223" s="5">
        <v>19</v>
      </c>
      <c r="E223" s="6">
        <f t="shared" si="26"/>
        <v>-0.13636363636363635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546</v>
      </c>
      <c r="D14" s="5">
        <v>483</v>
      </c>
      <c r="E14" s="6">
        <f>IF(C14&gt;0,(D14-C14)/C14)</f>
        <v>-0.11538461538461539</v>
      </c>
    </row>
    <row r="15" spans="1:5" ht="20.100000000000001" customHeight="1" thickBot="1" x14ac:dyDescent="0.25">
      <c r="B15" s="4" t="s">
        <v>17</v>
      </c>
      <c r="C15" s="5">
        <v>447</v>
      </c>
      <c r="D15" s="5">
        <v>447</v>
      </c>
      <c r="E15" s="6">
        <f t="shared" ref="E15:E25" si="0">IF(C15&gt;0,(D15-C15)/C15)</f>
        <v>0</v>
      </c>
    </row>
    <row r="16" spans="1:5" ht="20.100000000000001" customHeight="1" thickBot="1" x14ac:dyDescent="0.25">
      <c r="B16" s="4" t="s">
        <v>18</v>
      </c>
      <c r="C16" s="5">
        <v>310</v>
      </c>
      <c r="D16" s="5">
        <v>269</v>
      </c>
      <c r="E16" s="6">
        <f t="shared" si="0"/>
        <v>-0.13225806451612904</v>
      </c>
    </row>
    <row r="17" spans="2:5" ht="20.100000000000001" customHeight="1" thickBot="1" x14ac:dyDescent="0.25">
      <c r="B17" s="4" t="s">
        <v>19</v>
      </c>
      <c r="C17" s="5">
        <v>137</v>
      </c>
      <c r="D17" s="5">
        <v>178</v>
      </c>
      <c r="E17" s="6">
        <f t="shared" si="0"/>
        <v>0.29927007299270075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0.30648769574944074</v>
      </c>
      <c r="D20" s="6">
        <f>D17/D15</f>
        <v>0.39821029082774051</v>
      </c>
      <c r="E20" s="6">
        <f t="shared" si="0"/>
        <v>0.2992700729927007</v>
      </c>
    </row>
    <row r="21" spans="2:5" ht="30" customHeight="1" thickBot="1" x14ac:dyDescent="0.25">
      <c r="B21" s="4" t="s">
        <v>23</v>
      </c>
      <c r="C21" s="5">
        <v>43</v>
      </c>
      <c r="D21" s="5">
        <v>103</v>
      </c>
      <c r="E21" s="6">
        <f t="shared" si="0"/>
        <v>1.3953488372093024</v>
      </c>
    </row>
    <row r="22" spans="2:5" ht="20.100000000000001" customHeight="1" thickBot="1" x14ac:dyDescent="0.25">
      <c r="B22" s="4" t="s">
        <v>24</v>
      </c>
      <c r="C22" s="5">
        <v>27</v>
      </c>
      <c r="D22" s="5">
        <v>55</v>
      </c>
      <c r="E22" s="6">
        <f t="shared" si="0"/>
        <v>1.037037037037037</v>
      </c>
    </row>
    <row r="23" spans="2:5" ht="20.100000000000001" customHeight="1" thickBot="1" x14ac:dyDescent="0.25">
      <c r="B23" s="4" t="s">
        <v>25</v>
      </c>
      <c r="C23" s="5">
        <v>16</v>
      </c>
      <c r="D23" s="5">
        <v>48</v>
      </c>
      <c r="E23" s="6">
        <f t="shared" si="0"/>
        <v>2</v>
      </c>
    </row>
    <row r="24" spans="2:5" ht="20.100000000000001" customHeight="1" thickBot="1" x14ac:dyDescent="0.25">
      <c r="B24" s="4" t="s">
        <v>21</v>
      </c>
      <c r="C24" s="6">
        <f>C23/C21</f>
        <v>0.37209302325581395</v>
      </c>
      <c r="D24" s="6">
        <f t="shared" ref="D24" si="1">D23/D21</f>
        <v>0.46601941747572817</v>
      </c>
      <c r="E24" s="6">
        <f t="shared" si="0"/>
        <v>0.25242718446601947</v>
      </c>
    </row>
    <row r="25" spans="2:5" ht="20.100000000000001" customHeight="1" thickBot="1" x14ac:dyDescent="0.25">
      <c r="B25" s="7" t="s">
        <v>26</v>
      </c>
      <c r="C25" s="6">
        <v>0.14600065977926791</v>
      </c>
      <c r="D25" s="6">
        <v>0.14600065977926791</v>
      </c>
      <c r="E25" s="6">
        <f t="shared" si="0"/>
        <v>0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83</v>
      </c>
      <c r="D34" s="5">
        <v>111</v>
      </c>
      <c r="E34" s="6">
        <f>IF(C34&gt;0,(D34-C34)/C34,"-")</f>
        <v>0.33734939759036142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50</v>
      </c>
      <c r="D36" s="5">
        <v>72</v>
      </c>
      <c r="E36" s="6">
        <f t="shared" si="2"/>
        <v>0.44</v>
      </c>
    </row>
    <row r="37" spans="2:5" ht="20.100000000000001" customHeight="1" thickBot="1" x14ac:dyDescent="0.25">
      <c r="B37" s="4" t="s">
        <v>30</v>
      </c>
      <c r="C37" s="5">
        <v>33</v>
      </c>
      <c r="D37" s="5">
        <v>39</v>
      </c>
      <c r="E37" s="6">
        <f t="shared" si="2"/>
        <v>0.18181818181818182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84</v>
      </c>
      <c r="D44" s="5">
        <v>110</v>
      </c>
      <c r="E44" s="6">
        <f>IF(C44&gt;0,(D44-C44)/C44,"-")</f>
        <v>0.30952380952380953</v>
      </c>
    </row>
    <row r="45" spans="2:5" ht="20.100000000000001" customHeight="1" thickBot="1" x14ac:dyDescent="0.25">
      <c r="B45" s="4" t="s">
        <v>34</v>
      </c>
      <c r="C45" s="5">
        <v>2</v>
      </c>
      <c r="D45" s="5">
        <v>4</v>
      </c>
      <c r="E45" s="6">
        <f t="shared" ref="E45:E51" si="3">IF(C45&gt;0,(D45-C45)/C45,"-")</f>
        <v>1</v>
      </c>
    </row>
    <row r="46" spans="2:5" ht="20.100000000000001" customHeight="1" thickBot="1" x14ac:dyDescent="0.25">
      <c r="B46" s="4" t="s">
        <v>31</v>
      </c>
      <c r="C46" s="5">
        <v>14</v>
      </c>
      <c r="D46" s="5">
        <v>8</v>
      </c>
      <c r="E46" s="6">
        <f t="shared" si="3"/>
        <v>-0.42857142857142855</v>
      </c>
    </row>
    <row r="47" spans="2:5" ht="20.100000000000001" customHeight="1" thickBot="1" x14ac:dyDescent="0.25">
      <c r="B47" s="4" t="s">
        <v>32</v>
      </c>
      <c r="C47" s="5">
        <v>196</v>
      </c>
      <c r="D47" s="5">
        <v>194</v>
      </c>
      <c r="E47" s="6">
        <f t="shared" si="3"/>
        <v>-1.020408163265306E-2</v>
      </c>
    </row>
    <row r="48" spans="2:5" ht="20.100000000000001" customHeight="1" thickBot="1" x14ac:dyDescent="0.25">
      <c r="B48" s="4" t="s">
        <v>35</v>
      </c>
      <c r="C48" s="5">
        <v>86</v>
      </c>
      <c r="D48" s="5">
        <v>42</v>
      </c>
      <c r="E48" s="6">
        <f t="shared" si="3"/>
        <v>-0.51162790697674421</v>
      </c>
    </row>
    <row r="49" spans="2:5" ht="20.100000000000001" customHeight="1" thickBot="1" x14ac:dyDescent="0.25">
      <c r="B49" s="4" t="s">
        <v>67</v>
      </c>
      <c r="C49" s="5">
        <v>57</v>
      </c>
      <c r="D49" s="5">
        <v>48</v>
      </c>
      <c r="E49" s="6">
        <f t="shared" si="3"/>
        <v>-0.15789473684210525</v>
      </c>
    </row>
    <row r="50" spans="2:5" ht="20.100000000000001" customHeight="1" collapsed="1" thickBot="1" x14ac:dyDescent="0.25">
      <c r="B50" s="4" t="s">
        <v>36</v>
      </c>
      <c r="C50" s="6">
        <f>C44/(C44+C45)</f>
        <v>0.97674418604651159</v>
      </c>
      <c r="D50" s="6">
        <f>D44/(D44+D45)</f>
        <v>0.96491228070175439</v>
      </c>
      <c r="E50" s="6">
        <f t="shared" si="3"/>
        <v>-1.2113617376775227E-2</v>
      </c>
    </row>
    <row r="51" spans="2:5" ht="20.100000000000001" customHeight="1" thickBot="1" x14ac:dyDescent="0.25">
      <c r="B51" s="4" t="s">
        <v>37</v>
      </c>
      <c r="C51" s="6">
        <f>C47/(C46+C47)</f>
        <v>0.93333333333333335</v>
      </c>
      <c r="D51" s="6">
        <f t="shared" ref="D51" si="4">D47/(D46+D47)</f>
        <v>0.96039603960396036</v>
      </c>
      <c r="E51" s="6">
        <f t="shared" si="3"/>
        <v>2.8995756718528942E-2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86</v>
      </c>
      <c r="D58" s="5">
        <v>114</v>
      </c>
      <c r="E58" s="6">
        <f>IF(C58&gt;0,(D58-C58)/C58,"-")</f>
        <v>0.32558139534883723</v>
      </c>
    </row>
    <row r="59" spans="2:5" ht="20.100000000000001" customHeight="1" thickBot="1" x14ac:dyDescent="0.25">
      <c r="B59" s="4" t="s">
        <v>41</v>
      </c>
      <c r="C59" s="5">
        <v>59</v>
      </c>
      <c r="D59" s="5">
        <v>67</v>
      </c>
      <c r="E59" s="6">
        <f t="shared" ref="E59:E63" si="5">IF(C59&gt;0,(D59-C59)/C59,"-")</f>
        <v>0.13559322033898305</v>
      </c>
    </row>
    <row r="60" spans="2:5" ht="20.100000000000001" customHeight="1" thickBot="1" x14ac:dyDescent="0.25">
      <c r="B60" s="4" t="s">
        <v>42</v>
      </c>
      <c r="C60" s="5">
        <v>25</v>
      </c>
      <c r="D60" s="5">
        <v>43</v>
      </c>
      <c r="E60" s="6">
        <f t="shared" si="5"/>
        <v>0.72</v>
      </c>
    </row>
    <row r="61" spans="2:5" ht="20.100000000000001" customHeight="1" collapsed="1" thickBot="1" x14ac:dyDescent="0.25">
      <c r="B61" s="4" t="s">
        <v>98</v>
      </c>
      <c r="C61" s="6">
        <f>(C59+C60)/C58</f>
        <v>0.97674418604651159</v>
      </c>
      <c r="D61" s="6">
        <f>(D59+D60)/D58</f>
        <v>0.96491228070175439</v>
      </c>
      <c r="E61" s="6">
        <f t="shared" si="5"/>
        <v>-1.2113617376775227E-2</v>
      </c>
    </row>
    <row r="62" spans="2:5" ht="20.100000000000001" customHeight="1" thickBot="1" x14ac:dyDescent="0.25">
      <c r="B62" s="4" t="s">
        <v>39</v>
      </c>
      <c r="C62" s="6">
        <v>0.96721311475409832</v>
      </c>
      <c r="D62" s="6">
        <v>0.95714285714285718</v>
      </c>
      <c r="E62" s="6">
        <f t="shared" si="5"/>
        <v>-1.0411622276028976E-2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0.97727272727272729</v>
      </c>
      <c r="E63" s="6">
        <f t="shared" si="5"/>
        <v>-2.2727272727272707E-2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617</v>
      </c>
      <c r="D70" s="5">
        <v>488</v>
      </c>
      <c r="E70" s="6">
        <f>IF(C70&gt;0,(D70-C70)/C70,"-")</f>
        <v>-0.20907617504051865</v>
      </c>
    </row>
    <row r="71" spans="2:5" ht="20.100000000000001" customHeight="1" thickBot="1" x14ac:dyDescent="0.25">
      <c r="B71" s="4" t="s">
        <v>45</v>
      </c>
      <c r="C71" s="5">
        <v>189</v>
      </c>
      <c r="D71" s="5">
        <v>185</v>
      </c>
      <c r="E71" s="6">
        <f t="shared" ref="E71:E77" si="6">IF(C71&gt;0,(D71-C71)/C71,"-")</f>
        <v>-2.1164021164021163E-2</v>
      </c>
    </row>
    <row r="72" spans="2:5" ht="20.100000000000001" customHeight="1" thickBot="1" x14ac:dyDescent="0.25">
      <c r="B72" s="4" t="s">
        <v>43</v>
      </c>
      <c r="C72" s="5">
        <v>0</v>
      </c>
      <c r="D72" s="5">
        <v>2</v>
      </c>
      <c r="E72" s="6" t="str">
        <f t="shared" si="6"/>
        <v>-</v>
      </c>
    </row>
    <row r="73" spans="2:5" ht="20.100000000000001" customHeight="1" thickBot="1" x14ac:dyDescent="0.25">
      <c r="B73" s="4" t="s">
        <v>46</v>
      </c>
      <c r="C73" s="5">
        <v>306</v>
      </c>
      <c r="D73" s="5">
        <v>244</v>
      </c>
      <c r="E73" s="6">
        <f t="shared" si="6"/>
        <v>-0.20261437908496732</v>
      </c>
    </row>
    <row r="74" spans="2:5" ht="20.100000000000001" customHeight="1" thickBot="1" x14ac:dyDescent="0.25">
      <c r="B74" s="4" t="s">
        <v>47</v>
      </c>
      <c r="C74" s="5">
        <v>100</v>
      </c>
      <c r="D74" s="5">
        <v>35</v>
      </c>
      <c r="E74" s="6">
        <f t="shared" si="6"/>
        <v>-0.65</v>
      </c>
    </row>
    <row r="75" spans="2:5" ht="20.100000000000001" customHeight="1" thickBot="1" x14ac:dyDescent="0.25">
      <c r="B75" s="4" t="s">
        <v>48</v>
      </c>
      <c r="C75" s="5">
        <v>22</v>
      </c>
      <c r="D75" s="5">
        <v>22</v>
      </c>
      <c r="E75" s="6">
        <f t="shared" si="6"/>
        <v>0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44</v>
      </c>
      <c r="D90" s="5">
        <v>49</v>
      </c>
      <c r="E90" s="6">
        <f>IF(C90&gt;0,(D90-C90)/C90,"-")</f>
        <v>0.11363636363636363</v>
      </c>
    </row>
    <row r="91" spans="2:5" ht="29.25" thickBot="1" x14ac:dyDescent="0.25">
      <c r="B91" s="4" t="s">
        <v>52</v>
      </c>
      <c r="C91" s="5">
        <v>29</v>
      </c>
      <c r="D91" s="5">
        <v>19</v>
      </c>
      <c r="E91" s="6">
        <f t="shared" ref="E91:E93" si="7">IF(C91&gt;0,(D91-C91)/C91,"-")</f>
        <v>-0.34482758620689657</v>
      </c>
    </row>
    <row r="92" spans="2:5" ht="29.25" customHeight="1" thickBot="1" x14ac:dyDescent="0.25">
      <c r="B92" s="4" t="s">
        <v>53</v>
      </c>
      <c r="C92" s="5">
        <v>25</v>
      </c>
      <c r="D92" s="5">
        <v>44</v>
      </c>
      <c r="E92" s="6">
        <f t="shared" si="7"/>
        <v>0.76</v>
      </c>
    </row>
    <row r="93" spans="2:5" ht="29.25" customHeight="1" thickBot="1" x14ac:dyDescent="0.25">
      <c r="B93" s="4" t="s">
        <v>54</v>
      </c>
      <c r="C93" s="6">
        <f>(C90+C91)/(C90+C91+C92)</f>
        <v>0.74489795918367352</v>
      </c>
      <c r="D93" s="6">
        <f>(D90+D91)/(D90+D91+D92)</f>
        <v>0.6071428571428571</v>
      </c>
      <c r="E93" s="6">
        <f t="shared" si="7"/>
        <v>-0.1849315068493152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98</v>
      </c>
      <c r="D100" s="5">
        <v>119</v>
      </c>
      <c r="E100" s="6">
        <f>IF(C100&gt;0,(D100-C100)/C100,"-")</f>
        <v>0.21428571428571427</v>
      </c>
    </row>
    <row r="101" spans="2:5" ht="20.100000000000001" customHeight="1" thickBot="1" x14ac:dyDescent="0.25">
      <c r="B101" s="4" t="s">
        <v>41</v>
      </c>
      <c r="C101" s="5">
        <v>63</v>
      </c>
      <c r="D101" s="5">
        <v>61</v>
      </c>
      <c r="E101" s="6">
        <f t="shared" ref="E101:E105" si="8">IF(C101&gt;0,(D101-C101)/C101,"-")</f>
        <v>-3.1746031746031744E-2</v>
      </c>
    </row>
    <row r="102" spans="2:5" ht="20.100000000000001" customHeight="1" thickBot="1" x14ac:dyDescent="0.25">
      <c r="B102" s="4" t="s">
        <v>42</v>
      </c>
      <c r="C102" s="5">
        <v>10</v>
      </c>
      <c r="D102" s="5">
        <v>11</v>
      </c>
      <c r="E102" s="6">
        <f t="shared" si="8"/>
        <v>0.1</v>
      </c>
    </row>
    <row r="103" spans="2:5" ht="20.100000000000001" customHeight="1" thickBot="1" x14ac:dyDescent="0.25">
      <c r="B103" s="4" t="s">
        <v>98</v>
      </c>
      <c r="C103" s="6">
        <f>(C101+C102)/C100</f>
        <v>0.74489795918367352</v>
      </c>
      <c r="D103" s="6">
        <f>(D101+D102)/D100</f>
        <v>0.60504201680672265</v>
      </c>
      <c r="E103" s="6">
        <f t="shared" si="8"/>
        <v>-0.18775181305398883</v>
      </c>
    </row>
    <row r="104" spans="2:5" ht="20.100000000000001" customHeight="1" thickBot="1" x14ac:dyDescent="0.25">
      <c r="B104" s="4" t="s">
        <v>39</v>
      </c>
      <c r="C104" s="6">
        <v>0.77777777777777779</v>
      </c>
      <c r="D104" s="6">
        <v>0.64893617021276595</v>
      </c>
      <c r="E104" s="6">
        <f t="shared" si="8"/>
        <v>-0.16565349544072949</v>
      </c>
    </row>
    <row r="105" spans="2:5" ht="20.100000000000001" customHeight="1" thickBot="1" x14ac:dyDescent="0.25">
      <c r="B105" s="4" t="s">
        <v>40</v>
      </c>
      <c r="C105" s="6">
        <v>0.58823529411764708</v>
      </c>
      <c r="D105" s="6">
        <v>0.44</v>
      </c>
      <c r="E105" s="6">
        <f t="shared" si="8"/>
        <v>-0.252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102</v>
      </c>
      <c r="D112" s="5">
        <v>80</v>
      </c>
      <c r="E112" s="6">
        <f>IF(C112&gt;0,(D112-C112)/C112,"-")</f>
        <v>-0.21568627450980393</v>
      </c>
    </row>
    <row r="113" spans="2:14" ht="15" thickBot="1" x14ac:dyDescent="0.25">
      <c r="B113" s="4" t="s">
        <v>56</v>
      </c>
      <c r="C113" s="5">
        <v>54</v>
      </c>
      <c r="D113" s="5">
        <v>40</v>
      </c>
      <c r="E113" s="6">
        <f t="shared" ref="E113:E114" si="9">IF(C113&gt;0,(D113-C113)/C113,"-")</f>
        <v>-0.25925925925925924</v>
      </c>
    </row>
    <row r="114" spans="2:14" ht="15" thickBot="1" x14ac:dyDescent="0.25">
      <c r="B114" s="4" t="s">
        <v>57</v>
      </c>
      <c r="C114" s="5">
        <v>48</v>
      </c>
      <c r="D114" s="5">
        <v>40</v>
      </c>
      <c r="E114" s="6">
        <f t="shared" si="9"/>
        <v>-0.16666666666666666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 t="str">
        <f t="shared" si="10"/>
        <v>-</v>
      </c>
      <c r="M133" s="6" t="str">
        <f t="shared" si="10"/>
        <v>-</v>
      </c>
      <c r="N133" s="6">
        <f t="shared" si="10"/>
        <v>-1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8</v>
      </c>
      <c r="D143" s="10">
        <v>0</v>
      </c>
      <c r="E143" s="10">
        <v>0</v>
      </c>
      <c r="F143" s="10">
        <v>8</v>
      </c>
      <c r="G143" s="10">
        <v>1</v>
      </c>
      <c r="H143" s="10">
        <v>0</v>
      </c>
      <c r="I143" s="10">
        <v>0</v>
      </c>
      <c r="J143" s="10">
        <v>1</v>
      </c>
      <c r="K143" s="6">
        <f>IF(C143=0,"-",(G143-C143)/C143)</f>
        <v>-0.875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-0.875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1</v>
      </c>
      <c r="H144" s="10">
        <v>0</v>
      </c>
      <c r="I144" s="10">
        <v>0</v>
      </c>
      <c r="J144" s="10">
        <v>1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8</v>
      </c>
      <c r="D145" s="10">
        <v>0</v>
      </c>
      <c r="E145" s="10">
        <v>2</v>
      </c>
      <c r="F145" s="10">
        <v>10</v>
      </c>
      <c r="G145" s="10">
        <v>18</v>
      </c>
      <c r="H145" s="10">
        <v>0</v>
      </c>
      <c r="I145" s="10">
        <v>0</v>
      </c>
      <c r="J145" s="10">
        <v>18</v>
      </c>
      <c r="K145" s="6">
        <f t="shared" si="16"/>
        <v>1.25</v>
      </c>
      <c r="L145" s="6" t="str">
        <f t="shared" si="15"/>
        <v>-</v>
      </c>
      <c r="M145" s="6">
        <f t="shared" si="15"/>
        <v>-1</v>
      </c>
      <c r="N145" s="6">
        <f t="shared" si="15"/>
        <v>0.8</v>
      </c>
    </row>
    <row r="146" spans="2:14" ht="15" thickBot="1" x14ac:dyDescent="0.25">
      <c r="B146" s="4" t="s">
        <v>74</v>
      </c>
      <c r="C146" s="10">
        <v>2</v>
      </c>
      <c r="D146" s="10">
        <v>0</v>
      </c>
      <c r="E146" s="10">
        <v>0</v>
      </c>
      <c r="F146" s="10">
        <v>2</v>
      </c>
      <c r="G146" s="10">
        <v>2</v>
      </c>
      <c r="H146" s="10">
        <v>0</v>
      </c>
      <c r="I146" s="10">
        <v>0</v>
      </c>
      <c r="J146" s="10">
        <v>2</v>
      </c>
      <c r="K146" s="6">
        <f t="shared" si="16"/>
        <v>0</v>
      </c>
      <c r="L146" s="6" t="str">
        <f t="shared" si="15"/>
        <v>-</v>
      </c>
      <c r="M146" s="6" t="str">
        <f t="shared" si="15"/>
        <v>-</v>
      </c>
      <c r="N146" s="6">
        <f t="shared" si="15"/>
        <v>0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18</v>
      </c>
      <c r="D148" s="10">
        <v>0</v>
      </c>
      <c r="E148" s="10">
        <v>2</v>
      </c>
      <c r="F148" s="10">
        <v>20</v>
      </c>
      <c r="G148" s="10">
        <v>22</v>
      </c>
      <c r="H148" s="10">
        <v>0</v>
      </c>
      <c r="I148" s="10">
        <v>0</v>
      </c>
      <c r="J148" s="10">
        <v>22</v>
      </c>
      <c r="K148" s="6">
        <f t="shared" ref="K148" si="17">IF(C148=0,"-",(G148-C148)/C148)</f>
        <v>0.22222222222222221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0.1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0.5</v>
      </c>
      <c r="D149" s="6" t="str">
        <f t="shared" si="21"/>
        <v>-</v>
      </c>
      <c r="E149" s="6" t="str">
        <f t="shared" si="21"/>
        <v>-</v>
      </c>
      <c r="F149" s="6">
        <f t="shared" si="21"/>
        <v>0.44444444444444442</v>
      </c>
      <c r="G149" s="6">
        <f t="shared" si="21"/>
        <v>5.2631578947368418E-2</v>
      </c>
      <c r="H149" s="6" t="str">
        <f t="shared" si="21"/>
        <v>-</v>
      </c>
      <c r="I149" s="6" t="str">
        <f t="shared" si="21"/>
        <v>-</v>
      </c>
      <c r="J149" s="6">
        <f t="shared" si="21"/>
        <v>5.2631578947368418E-2</v>
      </c>
      <c r="K149" s="6">
        <f>IF(OR(C149="-",G149="-"),"-",(G149-C149)/C149)</f>
        <v>-0.89473684210526316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-0.88157894736842102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0.33333333333333331</v>
      </c>
      <c r="H150" s="6" t="str">
        <f t="shared" si="21"/>
        <v>-</v>
      </c>
      <c r="I150" s="6" t="str">
        <f t="shared" si="21"/>
        <v>-</v>
      </c>
      <c r="J150" s="6">
        <f t="shared" si="21"/>
        <v>0.33333333333333331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10</v>
      </c>
      <c r="D157" s="19">
        <v>20</v>
      </c>
      <c r="E157" s="18">
        <f>IF(C157=0,"-",(D157-C157)/C157)</f>
        <v>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8</v>
      </c>
      <c r="D158" s="19">
        <v>2</v>
      </c>
      <c r="E158" s="18">
        <f t="shared" ref="E158:E159" si="23">IF(C158=0,"-",(D158-C158)/C158)</f>
        <v>-0.75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0.55555555555555558</v>
      </c>
      <c r="D160" s="18">
        <f>IF(D157=0,"-",D157/(D157+D158+D159))</f>
        <v>0.90909090909090906</v>
      </c>
      <c r="E160" s="18">
        <f>IF(OR(C160="-",D160="-"),"-",(D160-C160)/C160)</f>
        <v>0.63636363636363624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0</v>
      </c>
      <c r="E166" s="6">
        <f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3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2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20</v>
      </c>
      <c r="D182" s="5">
        <v>19</v>
      </c>
      <c r="E182" s="6">
        <f t="shared" si="26"/>
        <v>-0.05</v>
      </c>
      <c r="H182" s="13"/>
    </row>
    <row r="183" spans="2:8" ht="15" thickBot="1" x14ac:dyDescent="0.25">
      <c r="B183" s="4" t="s">
        <v>47</v>
      </c>
      <c r="C183" s="5">
        <v>19</v>
      </c>
      <c r="D183" s="5">
        <v>19</v>
      </c>
      <c r="E183" s="6">
        <f t="shared" si="26"/>
        <v>0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0</v>
      </c>
      <c r="E185" s="6">
        <f t="shared" si="26"/>
        <v>-1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2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2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1</v>
      </c>
      <c r="D200" s="5">
        <v>1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2</v>
      </c>
      <c r="E208" s="6">
        <f t="shared" si="28"/>
        <v>1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2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2</v>
      </c>
      <c r="E221" s="6">
        <f t="shared" ref="E221:E223" si="30">IF(C221=0,"-",(D221-C221)/C221)</f>
        <v>1</v>
      </c>
    </row>
    <row r="222" spans="2:5" ht="15" thickBot="1" x14ac:dyDescent="0.25">
      <c r="B222" s="16" t="s">
        <v>92</v>
      </c>
      <c r="C222" s="5">
        <v>1</v>
      </c>
      <c r="D222" s="5">
        <v>2</v>
      </c>
      <c r="E222" s="6">
        <f t="shared" si="30"/>
        <v>1</v>
      </c>
    </row>
    <row r="223" spans="2:5" ht="15" thickBot="1" x14ac:dyDescent="0.25">
      <c r="B223" s="16" t="s">
        <v>93</v>
      </c>
      <c r="C223" s="5">
        <v>0</v>
      </c>
      <c r="D223" s="5">
        <v>0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1460</v>
      </c>
      <c r="D14" s="5">
        <v>1480</v>
      </c>
      <c r="E14" s="6">
        <f>IF(C14&gt;0,(D14-C14)/C14)</f>
        <v>1.3698630136986301E-2</v>
      </c>
    </row>
    <row r="15" spans="1:5" ht="20.100000000000001" customHeight="1" thickBot="1" x14ac:dyDescent="0.25">
      <c r="B15" s="4" t="s">
        <v>17</v>
      </c>
      <c r="C15" s="5">
        <v>1348</v>
      </c>
      <c r="D15" s="5">
        <v>1392</v>
      </c>
      <c r="E15" s="6">
        <f t="shared" ref="E15:E25" si="0">IF(C15&gt;0,(D15-C15)/C15)</f>
        <v>3.2640949554896145E-2</v>
      </c>
    </row>
    <row r="16" spans="1:5" ht="20.100000000000001" customHeight="1" thickBot="1" x14ac:dyDescent="0.25">
      <c r="B16" s="4" t="s">
        <v>18</v>
      </c>
      <c r="C16" s="5">
        <v>817</v>
      </c>
      <c r="D16" s="5">
        <v>751</v>
      </c>
      <c r="E16" s="6">
        <f t="shared" si="0"/>
        <v>-8.0783353733170138E-2</v>
      </c>
    </row>
    <row r="17" spans="2:5" ht="20.100000000000001" customHeight="1" thickBot="1" x14ac:dyDescent="0.25">
      <c r="B17" s="4" t="s">
        <v>19</v>
      </c>
      <c r="C17" s="5">
        <v>531</v>
      </c>
      <c r="D17" s="5">
        <v>641</v>
      </c>
      <c r="E17" s="6">
        <f t="shared" si="0"/>
        <v>0.2071563088512241</v>
      </c>
    </row>
    <row r="18" spans="2:5" ht="20.100000000000001" customHeight="1" thickBot="1" x14ac:dyDescent="0.25">
      <c r="B18" s="4" t="s">
        <v>100</v>
      </c>
      <c r="C18" s="5">
        <v>3</v>
      </c>
      <c r="D18" s="5">
        <v>13</v>
      </c>
      <c r="E18" s="6">
        <f>IF(C18=0,"-",(D18-C18)/C18)</f>
        <v>3.3333333333333335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3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0.39391691394658751</v>
      </c>
      <c r="D20" s="6">
        <f>D17/D15</f>
        <v>0.46048850574712646</v>
      </c>
      <c r="E20" s="6">
        <f t="shared" si="0"/>
        <v>0.16899906920362809</v>
      </c>
    </row>
    <row r="21" spans="2:5" ht="30" customHeight="1" thickBot="1" x14ac:dyDescent="0.25">
      <c r="B21" s="4" t="s">
        <v>23</v>
      </c>
      <c r="C21" s="5">
        <v>187</v>
      </c>
      <c r="D21" s="5">
        <v>154</v>
      </c>
      <c r="E21" s="6">
        <f t="shared" si="0"/>
        <v>-0.17647058823529413</v>
      </c>
    </row>
    <row r="22" spans="2:5" ht="20.100000000000001" customHeight="1" thickBot="1" x14ac:dyDescent="0.25">
      <c r="B22" s="4" t="s">
        <v>24</v>
      </c>
      <c r="C22" s="5">
        <v>100</v>
      </c>
      <c r="D22" s="5">
        <v>56</v>
      </c>
      <c r="E22" s="6">
        <f t="shared" si="0"/>
        <v>-0.44</v>
      </c>
    </row>
    <row r="23" spans="2:5" ht="20.100000000000001" customHeight="1" thickBot="1" x14ac:dyDescent="0.25">
      <c r="B23" s="4" t="s">
        <v>25</v>
      </c>
      <c r="C23" s="5">
        <v>87</v>
      </c>
      <c r="D23" s="5">
        <v>98</v>
      </c>
      <c r="E23" s="6">
        <f t="shared" si="0"/>
        <v>0.12643678160919541</v>
      </c>
    </row>
    <row r="24" spans="2:5" ht="20.100000000000001" customHeight="1" thickBot="1" x14ac:dyDescent="0.25">
      <c r="B24" s="4" t="s">
        <v>21</v>
      </c>
      <c r="C24" s="6">
        <f>C23/C21</f>
        <v>0.46524064171122997</v>
      </c>
      <c r="D24" s="6">
        <f t="shared" ref="D24" si="1">D23/D21</f>
        <v>0.63636363636363635</v>
      </c>
      <c r="E24" s="6">
        <f t="shared" si="0"/>
        <v>0.36781609195402287</v>
      </c>
    </row>
    <row r="25" spans="2:5" ht="20.100000000000001" customHeight="1" thickBot="1" x14ac:dyDescent="0.25">
      <c r="B25" s="7" t="s">
        <v>26</v>
      </c>
      <c r="C25" s="6">
        <v>0.110643893286099</v>
      </c>
      <c r="D25" s="6">
        <v>0.11425541502540787</v>
      </c>
      <c r="E25" s="6">
        <f t="shared" si="0"/>
        <v>3.2640949554896152E-2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443</v>
      </c>
      <c r="D34" s="5">
        <v>436</v>
      </c>
      <c r="E34" s="6">
        <f>IF(C34&gt;0,(D34-C34)/C34,"-")</f>
        <v>-1.580135440180587E-2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338</v>
      </c>
      <c r="D36" s="5">
        <v>302</v>
      </c>
      <c r="E36" s="6">
        <f t="shared" si="2"/>
        <v>-0.10650887573964497</v>
      </c>
    </row>
    <row r="37" spans="2:5" ht="20.100000000000001" customHeight="1" thickBot="1" x14ac:dyDescent="0.25">
      <c r="B37" s="4" t="s">
        <v>30</v>
      </c>
      <c r="C37" s="5">
        <v>105</v>
      </c>
      <c r="D37" s="5">
        <v>134</v>
      </c>
      <c r="E37" s="6">
        <f t="shared" si="2"/>
        <v>0.27619047619047621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167</v>
      </c>
      <c r="D44" s="5">
        <v>182</v>
      </c>
      <c r="E44" s="6">
        <f>IF(C44&gt;0,(D44-C44)/C44,"-")</f>
        <v>8.9820359281437126E-2</v>
      </c>
    </row>
    <row r="45" spans="2:5" ht="20.100000000000001" customHeight="1" thickBot="1" x14ac:dyDescent="0.25">
      <c r="B45" s="4" t="s">
        <v>34</v>
      </c>
      <c r="C45" s="5">
        <v>26</v>
      </c>
      <c r="D45" s="5">
        <v>29</v>
      </c>
      <c r="E45" s="6">
        <f t="shared" ref="E45:E51" si="3">IF(C45&gt;0,(D45-C45)/C45,"-")</f>
        <v>0.11538461538461539</v>
      </c>
    </row>
    <row r="46" spans="2:5" ht="20.100000000000001" customHeight="1" thickBot="1" x14ac:dyDescent="0.25">
      <c r="B46" s="4" t="s">
        <v>31</v>
      </c>
      <c r="C46" s="5">
        <v>11</v>
      </c>
      <c r="D46" s="5">
        <v>15</v>
      </c>
      <c r="E46" s="6">
        <f t="shared" si="3"/>
        <v>0.36363636363636365</v>
      </c>
    </row>
    <row r="47" spans="2:5" ht="20.100000000000001" customHeight="1" thickBot="1" x14ac:dyDescent="0.25">
      <c r="B47" s="4" t="s">
        <v>32</v>
      </c>
      <c r="C47" s="5">
        <v>524</v>
      </c>
      <c r="D47" s="5">
        <v>710</v>
      </c>
      <c r="E47" s="6">
        <f t="shared" si="3"/>
        <v>0.35496183206106868</v>
      </c>
    </row>
    <row r="48" spans="2:5" ht="20.100000000000001" customHeight="1" thickBot="1" x14ac:dyDescent="0.25">
      <c r="B48" s="4" t="s">
        <v>35</v>
      </c>
      <c r="C48" s="5">
        <v>382</v>
      </c>
      <c r="D48" s="5">
        <v>299</v>
      </c>
      <c r="E48" s="6">
        <f t="shared" si="3"/>
        <v>-0.21727748691099477</v>
      </c>
    </row>
    <row r="49" spans="2:5" ht="20.100000000000001" customHeight="1" thickBot="1" x14ac:dyDescent="0.25">
      <c r="B49" s="4" t="s">
        <v>67</v>
      </c>
      <c r="C49" s="5">
        <v>203</v>
      </c>
      <c r="D49" s="5">
        <v>188</v>
      </c>
      <c r="E49" s="6">
        <f t="shared" si="3"/>
        <v>-7.3891625615763554E-2</v>
      </c>
    </row>
    <row r="50" spans="2:5" ht="20.100000000000001" customHeight="1" collapsed="1" thickBot="1" x14ac:dyDescent="0.25">
      <c r="B50" s="4" t="s">
        <v>36</v>
      </c>
      <c r="C50" s="6">
        <f>C44/(C44+C45)</f>
        <v>0.86528497409326421</v>
      </c>
      <c r="D50" s="6">
        <f>D44/(D44+D45)</f>
        <v>0.86255924170616116</v>
      </c>
      <c r="E50" s="6">
        <f t="shared" si="3"/>
        <v>-3.1500979084484381E-3</v>
      </c>
    </row>
    <row r="51" spans="2:5" ht="20.100000000000001" customHeight="1" thickBot="1" x14ac:dyDescent="0.25">
      <c r="B51" s="4" t="s">
        <v>37</v>
      </c>
      <c r="C51" s="6">
        <f>C47/(C46+C47)</f>
        <v>0.97943925233644857</v>
      </c>
      <c r="D51" s="6">
        <f t="shared" ref="D51" si="4">D47/(D46+D47)</f>
        <v>0.97931034482758617</v>
      </c>
      <c r="E51" s="6">
        <f t="shared" si="3"/>
        <v>-1.3161358252173345E-4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193</v>
      </c>
      <c r="D58" s="5">
        <v>212</v>
      </c>
      <c r="E58" s="6">
        <f>IF(C58&gt;0,(D58-C58)/C58,"-")</f>
        <v>9.8445595854922283E-2</v>
      </c>
    </row>
    <row r="59" spans="2:5" ht="20.100000000000001" customHeight="1" thickBot="1" x14ac:dyDescent="0.25">
      <c r="B59" s="4" t="s">
        <v>41</v>
      </c>
      <c r="C59" s="5">
        <v>100</v>
      </c>
      <c r="D59" s="5">
        <v>102</v>
      </c>
      <c r="E59" s="6">
        <f t="shared" ref="E59:E63" si="5">IF(C59&gt;0,(D59-C59)/C59,"-")</f>
        <v>0.02</v>
      </c>
    </row>
    <row r="60" spans="2:5" ht="20.100000000000001" customHeight="1" thickBot="1" x14ac:dyDescent="0.25">
      <c r="B60" s="4" t="s">
        <v>42</v>
      </c>
      <c r="C60" s="5">
        <v>67</v>
      </c>
      <c r="D60" s="5">
        <v>81</v>
      </c>
      <c r="E60" s="6">
        <f t="shared" si="5"/>
        <v>0.20895522388059701</v>
      </c>
    </row>
    <row r="61" spans="2:5" ht="20.100000000000001" customHeight="1" collapsed="1" thickBot="1" x14ac:dyDescent="0.25">
      <c r="B61" s="4" t="s">
        <v>98</v>
      </c>
      <c r="C61" s="6">
        <f>(C59+C60)/C58</f>
        <v>0.86528497409326421</v>
      </c>
      <c r="D61" s="6">
        <f>(D59+D60)/D58</f>
        <v>0.8632075471698113</v>
      </c>
      <c r="E61" s="6">
        <f t="shared" si="5"/>
        <v>-2.4008586600384029E-3</v>
      </c>
    </row>
    <row r="62" spans="2:5" ht="20.100000000000001" customHeight="1" thickBot="1" x14ac:dyDescent="0.25">
      <c r="B62" s="4" t="s">
        <v>39</v>
      </c>
      <c r="C62" s="6">
        <v>0.83333333333333337</v>
      </c>
      <c r="D62" s="6">
        <v>0.79069767441860461</v>
      </c>
      <c r="E62" s="6">
        <f t="shared" si="5"/>
        <v>-5.1162790697674508E-2</v>
      </c>
    </row>
    <row r="63" spans="2:5" ht="20.100000000000001" customHeight="1" thickBot="1" x14ac:dyDescent="0.25">
      <c r="B63" s="4" t="s">
        <v>40</v>
      </c>
      <c r="C63" s="6">
        <v>0.9178082191780822</v>
      </c>
      <c r="D63" s="6">
        <v>0.97590361445783136</v>
      </c>
      <c r="E63" s="6">
        <f t="shared" si="5"/>
        <v>6.3297967991368484E-2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1860</v>
      </c>
      <c r="D70" s="5">
        <v>1749</v>
      </c>
      <c r="E70" s="6">
        <f>IF(C70&gt;0,(D70-C70)/C70,"-")</f>
        <v>-5.9677419354838709E-2</v>
      </c>
    </row>
    <row r="71" spans="2:5" ht="20.100000000000001" customHeight="1" thickBot="1" x14ac:dyDescent="0.25">
      <c r="B71" s="4" t="s">
        <v>45</v>
      </c>
      <c r="C71" s="5">
        <v>488</v>
      </c>
      <c r="D71" s="5">
        <v>532</v>
      </c>
      <c r="E71" s="6">
        <f t="shared" ref="E71:E77" si="6">IF(C71&gt;0,(D71-C71)/C71,"-")</f>
        <v>9.0163934426229511E-2</v>
      </c>
    </row>
    <row r="72" spans="2:5" ht="20.100000000000001" customHeight="1" thickBot="1" x14ac:dyDescent="0.25">
      <c r="B72" s="4" t="s">
        <v>43</v>
      </c>
      <c r="C72" s="5">
        <v>5</v>
      </c>
      <c r="D72" s="5">
        <v>4</v>
      </c>
      <c r="E72" s="6">
        <f t="shared" si="6"/>
        <v>-0.2</v>
      </c>
    </row>
    <row r="73" spans="2:5" ht="20.100000000000001" customHeight="1" thickBot="1" x14ac:dyDescent="0.25">
      <c r="B73" s="4" t="s">
        <v>46</v>
      </c>
      <c r="C73" s="5">
        <v>916</v>
      </c>
      <c r="D73" s="5">
        <v>892</v>
      </c>
      <c r="E73" s="6">
        <f t="shared" si="6"/>
        <v>-2.6200873362445413E-2</v>
      </c>
    </row>
    <row r="74" spans="2:5" ht="20.100000000000001" customHeight="1" thickBot="1" x14ac:dyDescent="0.25">
      <c r="B74" s="4" t="s">
        <v>47</v>
      </c>
      <c r="C74" s="5">
        <v>395</v>
      </c>
      <c r="D74" s="5">
        <v>258</v>
      </c>
      <c r="E74" s="6">
        <f t="shared" si="6"/>
        <v>-0.3468354430379747</v>
      </c>
    </row>
    <row r="75" spans="2:5" ht="20.100000000000001" customHeight="1" thickBot="1" x14ac:dyDescent="0.25">
      <c r="B75" s="4" t="s">
        <v>48</v>
      </c>
      <c r="C75" s="5">
        <v>55</v>
      </c>
      <c r="D75" s="5">
        <v>62</v>
      </c>
      <c r="E75" s="6">
        <f t="shared" si="6"/>
        <v>0.12727272727272726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1</v>
      </c>
      <c r="E77" s="6">
        <f t="shared" si="6"/>
        <v>0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171</v>
      </c>
      <c r="D90" s="5">
        <v>194</v>
      </c>
      <c r="E90" s="6">
        <f>IF(C90&gt;0,(D90-C90)/C90,"-")</f>
        <v>0.13450292397660818</v>
      </c>
    </row>
    <row r="91" spans="2:5" ht="29.25" thickBot="1" x14ac:dyDescent="0.25">
      <c r="B91" s="4" t="s">
        <v>52</v>
      </c>
      <c r="C91" s="5">
        <v>78</v>
      </c>
      <c r="D91" s="5">
        <v>89</v>
      </c>
      <c r="E91" s="6">
        <f t="shared" ref="E91:E93" si="7">IF(C91&gt;0,(D91-C91)/C91,"-")</f>
        <v>0.14102564102564102</v>
      </c>
    </row>
    <row r="92" spans="2:5" ht="29.25" customHeight="1" thickBot="1" x14ac:dyDescent="0.25">
      <c r="B92" s="4" t="s">
        <v>53</v>
      </c>
      <c r="C92" s="5">
        <v>96</v>
      </c>
      <c r="D92" s="5">
        <v>72</v>
      </c>
      <c r="E92" s="6">
        <f t="shared" si="7"/>
        <v>-0.25</v>
      </c>
    </row>
    <row r="93" spans="2:5" ht="29.25" customHeight="1" thickBot="1" x14ac:dyDescent="0.25">
      <c r="B93" s="4" t="s">
        <v>54</v>
      </c>
      <c r="C93" s="6">
        <f>(C90+C91)/(C90+C91+C92)</f>
        <v>0.72173913043478266</v>
      </c>
      <c r="D93" s="6">
        <f>(D90+D91)/(D90+D91+D92)</f>
        <v>0.79718309859154934</v>
      </c>
      <c r="E93" s="6">
        <f t="shared" si="7"/>
        <v>0.10453079925335142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345</v>
      </c>
      <c r="D100" s="5">
        <v>357</v>
      </c>
      <c r="E100" s="6">
        <f>IF(C100&gt;0,(D100-C100)/C100,"-")</f>
        <v>3.4782608695652174E-2</v>
      </c>
    </row>
    <row r="101" spans="2:5" ht="20.100000000000001" customHeight="1" thickBot="1" x14ac:dyDescent="0.25">
      <c r="B101" s="4" t="s">
        <v>41</v>
      </c>
      <c r="C101" s="5">
        <v>175</v>
      </c>
      <c r="D101" s="5">
        <v>205</v>
      </c>
      <c r="E101" s="6">
        <f t="shared" ref="E101:E105" si="8">IF(C101&gt;0,(D101-C101)/C101,"-")</f>
        <v>0.17142857142857143</v>
      </c>
    </row>
    <row r="102" spans="2:5" ht="20.100000000000001" customHeight="1" thickBot="1" x14ac:dyDescent="0.25">
      <c r="B102" s="4" t="s">
        <v>42</v>
      </c>
      <c r="C102" s="5">
        <v>74</v>
      </c>
      <c r="D102" s="5">
        <v>78</v>
      </c>
      <c r="E102" s="6">
        <f t="shared" si="8"/>
        <v>5.4054054054054057E-2</v>
      </c>
    </row>
    <row r="103" spans="2:5" ht="20.100000000000001" customHeight="1" thickBot="1" x14ac:dyDescent="0.25">
      <c r="B103" s="4" t="s">
        <v>98</v>
      </c>
      <c r="C103" s="6">
        <f>(C101+C102)/C100</f>
        <v>0.72173913043478266</v>
      </c>
      <c r="D103" s="6">
        <f>(D101+D102)/D100</f>
        <v>0.79271708683473385</v>
      </c>
      <c r="E103" s="6">
        <f t="shared" si="8"/>
        <v>9.8342951638486581E-2</v>
      </c>
    </row>
    <row r="104" spans="2:5" ht="20.100000000000001" customHeight="1" thickBot="1" x14ac:dyDescent="0.25">
      <c r="B104" s="4" t="s">
        <v>39</v>
      </c>
      <c r="C104" s="6">
        <v>0.72916666666666663</v>
      </c>
      <c r="D104" s="6">
        <v>0.7976653696498055</v>
      </c>
      <c r="E104" s="6">
        <f t="shared" si="8"/>
        <v>9.3941078376876166E-2</v>
      </c>
    </row>
    <row r="105" spans="2:5" ht="20.100000000000001" customHeight="1" thickBot="1" x14ac:dyDescent="0.25">
      <c r="B105" s="4" t="s">
        <v>40</v>
      </c>
      <c r="C105" s="6">
        <v>0.70476190476190481</v>
      </c>
      <c r="D105" s="6">
        <v>0.78</v>
      </c>
      <c r="E105" s="6">
        <f t="shared" si="8"/>
        <v>0.10675675675675672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354</v>
      </c>
      <c r="D112" s="5">
        <v>283</v>
      </c>
      <c r="E112" s="6">
        <f>IF(C112&gt;0,(D112-C112)/C112,"-")</f>
        <v>-0.20056497175141244</v>
      </c>
    </row>
    <row r="113" spans="2:14" ht="15" thickBot="1" x14ac:dyDescent="0.25">
      <c r="B113" s="4" t="s">
        <v>56</v>
      </c>
      <c r="C113" s="5">
        <v>251</v>
      </c>
      <c r="D113" s="5">
        <v>219</v>
      </c>
      <c r="E113" s="6">
        <f t="shared" ref="E113:E114" si="9">IF(C113&gt;0,(D113-C113)/C113,"-")</f>
        <v>-0.12749003984063745</v>
      </c>
    </row>
    <row r="114" spans="2:14" ht="15" thickBot="1" x14ac:dyDescent="0.25">
      <c r="B114" s="4" t="s">
        <v>57</v>
      </c>
      <c r="C114" s="5">
        <v>103</v>
      </c>
      <c r="D114" s="5">
        <v>64</v>
      </c>
      <c r="E114" s="6">
        <f t="shared" si="9"/>
        <v>-0.37864077669902912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2</v>
      </c>
      <c r="E128" s="10">
        <v>2</v>
      </c>
      <c r="F128" s="10">
        <v>7</v>
      </c>
      <c r="G128" s="10">
        <v>1</v>
      </c>
      <c r="H128" s="10">
        <v>0</v>
      </c>
      <c r="I128" s="10">
        <v>1</v>
      </c>
      <c r="J128" s="10">
        <v>2</v>
      </c>
      <c r="K128" s="6">
        <f>IF(C128=0,"-",(G128-C128)/C128)</f>
        <v>-0.66666666666666663</v>
      </c>
      <c r="L128" s="6">
        <f t="shared" ref="L128:N133" si="10">IF(D128=0,"-",(H128-D128)/D128)</f>
        <v>-1</v>
      </c>
      <c r="M128" s="6">
        <f t="shared" si="10"/>
        <v>-0.5</v>
      </c>
      <c r="N128" s="6">
        <f t="shared" si="10"/>
        <v>-0.7142857142857143</v>
      </c>
    </row>
    <row r="129" spans="2:14" ht="15" thickBot="1" x14ac:dyDescent="0.25">
      <c r="B129" s="4" t="s">
        <v>64</v>
      </c>
      <c r="C129" s="10">
        <v>4</v>
      </c>
      <c r="D129" s="10">
        <v>0</v>
      </c>
      <c r="E129" s="10">
        <v>0</v>
      </c>
      <c r="F129" s="10">
        <v>4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7</v>
      </c>
      <c r="D133" s="10">
        <v>2</v>
      </c>
      <c r="E133" s="10">
        <v>2</v>
      </c>
      <c r="F133" s="10">
        <v>11</v>
      </c>
      <c r="G133" s="10">
        <v>1</v>
      </c>
      <c r="H133" s="10">
        <v>0</v>
      </c>
      <c r="I133" s="10">
        <v>1</v>
      </c>
      <c r="J133" s="10">
        <v>2</v>
      </c>
      <c r="K133" s="6">
        <f t="shared" si="11"/>
        <v>-0.8571428571428571</v>
      </c>
      <c r="L133" s="6">
        <f t="shared" si="10"/>
        <v>-1</v>
      </c>
      <c r="M133" s="6">
        <f t="shared" si="10"/>
        <v>-0.5</v>
      </c>
      <c r="N133" s="6">
        <f t="shared" si="10"/>
        <v>-0.81818181818181823</v>
      </c>
    </row>
    <row r="134" spans="2:14" ht="15" thickBot="1" x14ac:dyDescent="0.25">
      <c r="B134" s="4" t="s">
        <v>36</v>
      </c>
      <c r="C134" s="6">
        <f>IF(C128=0,"-",C128/(C128+C129))</f>
        <v>0.42857142857142855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0.63636363636363635</v>
      </c>
      <c r="G134" s="6">
        <f t="shared" si="12"/>
        <v>1</v>
      </c>
      <c r="H134" s="6" t="str">
        <f t="shared" si="12"/>
        <v>-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1.3333333333333333</v>
      </c>
      <c r="L134" s="6" t="str">
        <f t="shared" ref="L134:N135" si="13">IF(OR(D134="-",H134="-"),"-",(H134-D134)/D134)</f>
        <v>-</v>
      </c>
      <c r="M134" s="6">
        <f t="shared" si="13"/>
        <v>0</v>
      </c>
      <c r="N134" s="6">
        <f t="shared" si="13"/>
        <v>0.57142857142857151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7</v>
      </c>
      <c r="D143" s="10">
        <v>0</v>
      </c>
      <c r="E143" s="10">
        <v>1</v>
      </c>
      <c r="F143" s="10">
        <v>8</v>
      </c>
      <c r="G143" s="10">
        <v>11</v>
      </c>
      <c r="H143" s="10">
        <v>0</v>
      </c>
      <c r="I143" s="10">
        <v>0</v>
      </c>
      <c r="J143" s="10">
        <v>11</v>
      </c>
      <c r="K143" s="6">
        <f>IF(C143=0,"-",(G143-C143)/C143)</f>
        <v>0.5714285714285714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0.375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2</v>
      </c>
      <c r="H144" s="10">
        <v>0</v>
      </c>
      <c r="I144" s="10">
        <v>0</v>
      </c>
      <c r="J144" s="10">
        <v>2</v>
      </c>
      <c r="K144" s="6">
        <f t="shared" ref="K144:K147" si="16">IF(C144=0,"-",(G144-C144)/C144)</f>
        <v>1</v>
      </c>
      <c r="L144" s="6" t="str">
        <f t="shared" si="15"/>
        <v>-</v>
      </c>
      <c r="M144" s="6" t="str">
        <f t="shared" si="15"/>
        <v>-</v>
      </c>
      <c r="N144" s="6">
        <f t="shared" si="15"/>
        <v>1</v>
      </c>
    </row>
    <row r="145" spans="2:14" ht="15" thickBot="1" x14ac:dyDescent="0.25">
      <c r="B145" s="4" t="s">
        <v>73</v>
      </c>
      <c r="C145" s="10">
        <v>44</v>
      </c>
      <c r="D145" s="10">
        <v>0</v>
      </c>
      <c r="E145" s="10">
        <v>5</v>
      </c>
      <c r="F145" s="10">
        <v>49</v>
      </c>
      <c r="G145" s="10">
        <v>22</v>
      </c>
      <c r="H145" s="10">
        <v>0</v>
      </c>
      <c r="I145" s="10">
        <v>3</v>
      </c>
      <c r="J145" s="10">
        <v>25</v>
      </c>
      <c r="K145" s="6">
        <f t="shared" si="16"/>
        <v>-0.5</v>
      </c>
      <c r="L145" s="6" t="str">
        <f t="shared" si="15"/>
        <v>-</v>
      </c>
      <c r="M145" s="6">
        <f t="shared" si="15"/>
        <v>-0.4</v>
      </c>
      <c r="N145" s="6">
        <f t="shared" si="15"/>
        <v>-0.48979591836734693</v>
      </c>
    </row>
    <row r="146" spans="2:14" ht="15" thickBot="1" x14ac:dyDescent="0.25">
      <c r="B146" s="4" t="s">
        <v>74</v>
      </c>
      <c r="C146" s="10">
        <v>14</v>
      </c>
      <c r="D146" s="10">
        <v>0</v>
      </c>
      <c r="E146" s="10">
        <v>0</v>
      </c>
      <c r="F146" s="10">
        <v>14</v>
      </c>
      <c r="G146" s="10">
        <v>5</v>
      </c>
      <c r="H146" s="10">
        <v>0</v>
      </c>
      <c r="I146" s="10">
        <v>0</v>
      </c>
      <c r="J146" s="10">
        <v>5</v>
      </c>
      <c r="K146" s="6">
        <f t="shared" si="16"/>
        <v>-0.6428571428571429</v>
      </c>
      <c r="L146" s="6" t="str">
        <f t="shared" si="15"/>
        <v>-</v>
      </c>
      <c r="M146" s="6" t="str">
        <f t="shared" si="15"/>
        <v>-</v>
      </c>
      <c r="N146" s="6">
        <f t="shared" si="15"/>
        <v>-0.6428571428571429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66</v>
      </c>
      <c r="D148" s="10">
        <v>0</v>
      </c>
      <c r="E148" s="10">
        <v>6</v>
      </c>
      <c r="F148" s="10">
        <v>72</v>
      </c>
      <c r="G148" s="10">
        <v>40</v>
      </c>
      <c r="H148" s="10">
        <v>0</v>
      </c>
      <c r="I148" s="10">
        <v>3</v>
      </c>
      <c r="J148" s="10">
        <v>43</v>
      </c>
      <c r="K148" s="6">
        <f t="shared" ref="K148" si="17">IF(C148=0,"-",(G148-C148)/C148)</f>
        <v>-0.39393939393939392</v>
      </c>
      <c r="L148" s="6" t="str">
        <f t="shared" ref="L148" si="18">IF(D148=0,"-",(H148-D148)/D148)</f>
        <v>-</v>
      </c>
      <c r="M148" s="6">
        <f t="shared" ref="M148" si="19">IF(E148=0,"-",(I148-E148)/E148)</f>
        <v>-0.5</v>
      </c>
      <c r="N148" s="6">
        <f t="shared" ref="N148" si="20">IF(F148=0,"-",(J148-F148)/F148)</f>
        <v>-0.40277777777777779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0.13725490196078433</v>
      </c>
      <c r="D149" s="6" t="str">
        <f t="shared" si="21"/>
        <v>-</v>
      </c>
      <c r="E149" s="6">
        <f t="shared" si="21"/>
        <v>0.16666666666666666</v>
      </c>
      <c r="F149" s="6">
        <f t="shared" si="21"/>
        <v>0.14035087719298245</v>
      </c>
      <c r="G149" s="6">
        <f t="shared" si="21"/>
        <v>0.33333333333333331</v>
      </c>
      <c r="H149" s="6" t="str">
        <f t="shared" si="21"/>
        <v>-</v>
      </c>
      <c r="I149" s="6" t="str">
        <f t="shared" si="21"/>
        <v>-</v>
      </c>
      <c r="J149" s="6">
        <f t="shared" si="21"/>
        <v>0.30555555555555558</v>
      </c>
      <c r="K149" s="6">
        <f>IF(OR(C149="-",G149="-"),"-",(G149-C149)/C149)</f>
        <v>1.4285714285714282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1.1770833333333337</v>
      </c>
    </row>
    <row r="150" spans="2:14" ht="29.25" thickBot="1" x14ac:dyDescent="0.25">
      <c r="B150" s="7" t="s">
        <v>77</v>
      </c>
      <c r="C150" s="6">
        <f t="shared" si="21"/>
        <v>6.6666666666666666E-2</v>
      </c>
      <c r="D150" s="6" t="str">
        <f t="shared" si="21"/>
        <v>-</v>
      </c>
      <c r="E150" s="6" t="str">
        <f t="shared" si="21"/>
        <v>-</v>
      </c>
      <c r="F150" s="6">
        <f t="shared" si="21"/>
        <v>6.6666666666666666E-2</v>
      </c>
      <c r="G150" s="6">
        <f t="shared" si="21"/>
        <v>0.2857142857142857</v>
      </c>
      <c r="H150" s="6" t="str">
        <f t="shared" si="21"/>
        <v>-</v>
      </c>
      <c r="I150" s="6" t="str">
        <f t="shared" si="21"/>
        <v>-</v>
      </c>
      <c r="J150" s="6">
        <f t="shared" si="21"/>
        <v>0.2857142857142857</v>
      </c>
      <c r="K150" s="6">
        <f>IF(OR(C150="-",G150="-"),"-",(G150-C150)/C150)</f>
        <v>3.2857142857142856</v>
      </c>
      <c r="L150" s="6" t="str">
        <f t="shared" si="22"/>
        <v>-</v>
      </c>
      <c r="M150" s="6" t="str">
        <f t="shared" si="22"/>
        <v>-</v>
      </c>
      <c r="N150" s="6">
        <f t="shared" si="22"/>
        <v>3.2857142857142856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56</v>
      </c>
      <c r="D157" s="19">
        <v>27</v>
      </c>
      <c r="E157" s="18">
        <f>IF(C157=0,"-",(D157-C157)/C157)</f>
        <v>-0.5178571428571429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9</v>
      </c>
      <c r="D158" s="19">
        <v>12</v>
      </c>
      <c r="E158" s="18">
        <f t="shared" ref="E158:E159" si="23">IF(C158=0,"-",(D158-C158)/C158)</f>
        <v>0.33333333333333331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1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0.84848484848484851</v>
      </c>
      <c r="D160" s="18">
        <f>IF(D157=0,"-",D157/(D157+D158+D159))</f>
        <v>0.67500000000000004</v>
      </c>
      <c r="E160" s="18">
        <f>IF(OR(C160="-",D160="-"),"-",(D160-C160)/C160)</f>
        <v>-0.20446428571428568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11</v>
      </c>
      <c r="D166" s="5">
        <v>2</v>
      </c>
      <c r="E166" s="6">
        <f>IF(C166=0,"-",(D166-C166)/C166)</f>
        <v>-0.81818181818181823</v>
      </c>
    </row>
    <row r="167" spans="2:14" ht="20.100000000000001" customHeight="1" thickBot="1" x14ac:dyDescent="0.25">
      <c r="B167" s="4" t="s">
        <v>41</v>
      </c>
      <c r="C167" s="5">
        <v>6</v>
      </c>
      <c r="D167" s="5">
        <v>1</v>
      </c>
      <c r="E167" s="6">
        <f t="shared" ref="E167:E168" si="24">IF(C167=0,"-",(D167-C167)/C167)</f>
        <v>-0.83333333333333337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1</v>
      </c>
      <c r="E168" s="6">
        <f t="shared" si="24"/>
        <v>0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0.63636363636363635</v>
      </c>
      <c r="D169" s="6">
        <f>IF(D166=0,"-",(D167+D168)/D166)</f>
        <v>1</v>
      </c>
      <c r="E169" s="6">
        <f t="shared" ref="E169:E171" si="25">IF(OR(C169="-",D169="-"),"-",(D169-C169)/C169)</f>
        <v>0.57142857142857151</v>
      </c>
    </row>
    <row r="170" spans="2:14" ht="20.100000000000001" customHeight="1" thickBot="1" x14ac:dyDescent="0.25">
      <c r="B170" s="4" t="s">
        <v>39</v>
      </c>
      <c r="C170" s="6">
        <v>0.66666666666666663</v>
      </c>
      <c r="D170" s="6">
        <v>1</v>
      </c>
      <c r="E170" s="6">
        <f t="shared" si="25"/>
        <v>0.50000000000000011</v>
      </c>
    </row>
    <row r="171" spans="2:14" ht="20.100000000000001" customHeight="1" thickBot="1" x14ac:dyDescent="0.25">
      <c r="B171" s="4" t="s">
        <v>40</v>
      </c>
      <c r="C171" s="6">
        <v>0.5</v>
      </c>
      <c r="D171" s="6">
        <v>1</v>
      </c>
      <c r="E171" s="6">
        <f t="shared" si="25"/>
        <v>1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5</v>
      </c>
      <c r="D178" s="5">
        <v>1</v>
      </c>
      <c r="E178" s="6">
        <f>IF(C178=0,"-",(D178-C178)/C178)</f>
        <v>-0.8</v>
      </c>
      <c r="H178" s="13"/>
    </row>
    <row r="179" spans="2:8" ht="15" thickBot="1" x14ac:dyDescent="0.25">
      <c r="B179" s="4" t="s">
        <v>43</v>
      </c>
      <c r="C179" s="5">
        <v>2</v>
      </c>
      <c r="D179" s="5">
        <v>1</v>
      </c>
      <c r="E179" s="6">
        <f t="shared" ref="E179:E185" si="26">IF(C179=0,"-",(D179-C179)/C179)</f>
        <v>-0.5</v>
      </c>
      <c r="H179" s="13"/>
    </row>
    <row r="180" spans="2:8" ht="15" thickBot="1" x14ac:dyDescent="0.25">
      <c r="B180" s="4" t="s">
        <v>47</v>
      </c>
      <c r="C180" s="5">
        <v>3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76</v>
      </c>
      <c r="D182" s="5">
        <v>55</v>
      </c>
      <c r="E182" s="6">
        <f t="shared" si="26"/>
        <v>-0.27631578947368424</v>
      </c>
      <c r="H182" s="13"/>
    </row>
    <row r="183" spans="2:8" ht="15" thickBot="1" x14ac:dyDescent="0.25">
      <c r="B183" s="4" t="s">
        <v>47</v>
      </c>
      <c r="C183" s="5">
        <v>67</v>
      </c>
      <c r="D183" s="5">
        <v>51</v>
      </c>
      <c r="E183" s="6">
        <f t="shared" si="26"/>
        <v>-0.23880597014925373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9</v>
      </c>
      <c r="D185" s="5">
        <v>4</v>
      </c>
      <c r="E185" s="6">
        <f t="shared" si="26"/>
        <v>-0.55555555555555558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6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1</v>
      </c>
      <c r="D198" s="5">
        <v>1</v>
      </c>
      <c r="E198" s="6">
        <f t="shared" si="27"/>
        <v>0</v>
      </c>
    </row>
    <row r="199" spans="2:5" ht="15" thickBot="1" x14ac:dyDescent="0.25">
      <c r="B199" s="4" t="s">
        <v>84</v>
      </c>
      <c r="C199" s="5">
        <v>4</v>
      </c>
      <c r="D199" s="5">
        <v>7</v>
      </c>
      <c r="E199" s="6">
        <f t="shared" si="27"/>
        <v>0.75</v>
      </c>
    </row>
    <row r="200" spans="2:5" ht="15" thickBot="1" x14ac:dyDescent="0.25">
      <c r="B200" s="4" t="s">
        <v>85</v>
      </c>
      <c r="C200" s="5">
        <v>2</v>
      </c>
      <c r="D200" s="5">
        <v>5</v>
      </c>
      <c r="E200" s="6">
        <f t="shared" si="27"/>
        <v>1.5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6</v>
      </c>
      <c r="E208" s="6">
        <f t="shared" si="28"/>
        <v>2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6</v>
      </c>
      <c r="E209" s="6">
        <f t="shared" si="28"/>
        <v>2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1</v>
      </c>
      <c r="E212" s="6">
        <f>IF(C212=0,"-",(D212-C212)/C212)</f>
        <v>0</v>
      </c>
    </row>
    <row r="213" spans="2:5" ht="15" thickBot="1" x14ac:dyDescent="0.25">
      <c r="B213" s="17" t="s">
        <v>86</v>
      </c>
      <c r="C213" s="5">
        <v>1</v>
      </c>
      <c r="D213" s="5">
        <v>1</v>
      </c>
      <c r="E213" s="6">
        <f t="shared" ref="E213:E214" si="29">IF(C213=0,"-",(D213-C213)/C213)</f>
        <v>0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6</v>
      </c>
      <c r="D221" s="5">
        <v>7</v>
      </c>
      <c r="E221" s="6">
        <f t="shared" ref="E221:E223" si="30">IF(C221=0,"-",(D221-C221)/C221)</f>
        <v>0.16666666666666666</v>
      </c>
    </row>
    <row r="222" spans="2:5" ht="15" thickBot="1" x14ac:dyDescent="0.25">
      <c r="B222" s="16" t="s">
        <v>92</v>
      </c>
      <c r="C222" s="5">
        <v>4</v>
      </c>
      <c r="D222" s="5">
        <v>9</v>
      </c>
      <c r="E222" s="6">
        <f t="shared" si="30"/>
        <v>1.25</v>
      </c>
    </row>
    <row r="223" spans="2:5" ht="15" thickBot="1" x14ac:dyDescent="0.25">
      <c r="B223" s="16" t="s">
        <v>93</v>
      </c>
      <c r="C223" s="5">
        <v>13</v>
      </c>
      <c r="D223" s="5">
        <v>21</v>
      </c>
      <c r="E223" s="6">
        <f t="shared" si="30"/>
        <v>0.61538461538461542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2026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1639</v>
      </c>
      <c r="D14" s="5">
        <v>2188</v>
      </c>
      <c r="E14" s="6">
        <f>IF(C14&gt;0,(D14-C14)/C14)</f>
        <v>0.33496034167175109</v>
      </c>
    </row>
    <row r="15" spans="1:5" ht="20.100000000000001" customHeight="1" thickBot="1" x14ac:dyDescent="0.25">
      <c r="B15" s="4" t="s">
        <v>17</v>
      </c>
      <c r="C15" s="5">
        <v>1499</v>
      </c>
      <c r="D15" s="5">
        <v>1846</v>
      </c>
      <c r="E15" s="6">
        <f t="shared" ref="E15:E25" si="0">IF(C15&gt;0,(D15-C15)/C15)</f>
        <v>0.2314876584389593</v>
      </c>
    </row>
    <row r="16" spans="1:5" ht="20.100000000000001" customHeight="1" thickBot="1" x14ac:dyDescent="0.25">
      <c r="B16" s="4" t="s">
        <v>18</v>
      </c>
      <c r="C16" s="5">
        <v>926</v>
      </c>
      <c r="D16" s="5">
        <v>1265</v>
      </c>
      <c r="E16" s="6">
        <f t="shared" si="0"/>
        <v>0.36609071274298055</v>
      </c>
    </row>
    <row r="17" spans="2:5" ht="20.100000000000001" customHeight="1" thickBot="1" x14ac:dyDescent="0.25">
      <c r="B17" s="4" t="s">
        <v>19</v>
      </c>
      <c r="C17" s="5">
        <v>573</v>
      </c>
      <c r="D17" s="5">
        <v>581</v>
      </c>
      <c r="E17" s="6">
        <f t="shared" si="0"/>
        <v>1.3961605584642234E-2</v>
      </c>
    </row>
    <row r="18" spans="2:5" ht="20.100000000000001" customHeight="1" thickBot="1" x14ac:dyDescent="0.25">
      <c r="B18" s="4" t="s">
        <v>100</v>
      </c>
      <c r="C18" s="5">
        <v>9</v>
      </c>
      <c r="D18" s="5">
        <v>0</v>
      </c>
      <c r="E18" s="6">
        <f>IF(C18=0,"-",(D18-C18)/C18)</f>
        <v>-1</v>
      </c>
    </row>
    <row r="19" spans="2:5" ht="20.100000000000001" customHeight="1" thickBot="1" x14ac:dyDescent="0.25">
      <c r="B19" s="4" t="s">
        <v>101</v>
      </c>
      <c r="C19" s="5">
        <v>3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0.38225483655770515</v>
      </c>
      <c r="D20" s="6">
        <f>D17/D15</f>
        <v>0.31473456121343446</v>
      </c>
      <c r="E20" s="6">
        <f t="shared" si="0"/>
        <v>-0.1766368110664254</v>
      </c>
    </row>
    <row r="21" spans="2:5" ht="30" customHeight="1" thickBot="1" x14ac:dyDescent="0.25">
      <c r="B21" s="4" t="s">
        <v>23</v>
      </c>
      <c r="C21" s="5">
        <v>239</v>
      </c>
      <c r="D21" s="5">
        <v>157</v>
      </c>
      <c r="E21" s="6">
        <f t="shared" si="0"/>
        <v>-0.34309623430962344</v>
      </c>
    </row>
    <row r="22" spans="2:5" ht="20.100000000000001" customHeight="1" thickBot="1" x14ac:dyDescent="0.25">
      <c r="B22" s="4" t="s">
        <v>24</v>
      </c>
      <c r="C22" s="5">
        <v>152</v>
      </c>
      <c r="D22" s="5">
        <v>100</v>
      </c>
      <c r="E22" s="6">
        <f t="shared" si="0"/>
        <v>-0.34210526315789475</v>
      </c>
    </row>
    <row r="23" spans="2:5" ht="20.100000000000001" customHeight="1" thickBot="1" x14ac:dyDescent="0.25">
      <c r="B23" s="4" t="s">
        <v>25</v>
      </c>
      <c r="C23" s="5">
        <v>87</v>
      </c>
      <c r="D23" s="5">
        <v>57</v>
      </c>
      <c r="E23" s="6">
        <f t="shared" si="0"/>
        <v>-0.34482758620689657</v>
      </c>
    </row>
    <row r="24" spans="2:5" ht="20.100000000000001" customHeight="1" thickBot="1" x14ac:dyDescent="0.25">
      <c r="B24" s="4" t="s">
        <v>21</v>
      </c>
      <c r="C24" s="6">
        <f>C23/C21</f>
        <v>0.36401673640167365</v>
      </c>
      <c r="D24" s="6">
        <f t="shared" ref="D24" si="1">D23/D21</f>
        <v>0.36305732484076431</v>
      </c>
      <c r="E24" s="6">
        <f t="shared" si="0"/>
        <v>-2.6356248627279573E-3</v>
      </c>
    </row>
    <row r="25" spans="2:5" ht="20.100000000000001" customHeight="1" thickBot="1" x14ac:dyDescent="0.25">
      <c r="B25" s="7" t="s">
        <v>26</v>
      </c>
      <c r="C25" s="6">
        <v>0.14156493949255722</v>
      </c>
      <c r="D25" s="6">
        <v>0.17433547585274226</v>
      </c>
      <c r="E25" s="6">
        <f t="shared" si="0"/>
        <v>0.23148765843895938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477</v>
      </c>
      <c r="D34" s="5">
        <v>435</v>
      </c>
      <c r="E34" s="6">
        <f>IF(C34&gt;0,(D34-C34)/C34,"-")</f>
        <v>-8.8050314465408799E-2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323</v>
      </c>
      <c r="D36" s="5">
        <v>339</v>
      </c>
      <c r="E36" s="6">
        <f t="shared" si="2"/>
        <v>4.9535603715170282E-2</v>
      </c>
    </row>
    <row r="37" spans="2:5" ht="20.100000000000001" customHeight="1" thickBot="1" x14ac:dyDescent="0.25">
      <c r="B37" s="4" t="s">
        <v>30</v>
      </c>
      <c r="C37" s="5">
        <v>154</v>
      </c>
      <c r="D37" s="5">
        <v>96</v>
      </c>
      <c r="E37" s="6">
        <f t="shared" si="2"/>
        <v>-0.37662337662337664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257</v>
      </c>
      <c r="D44" s="5">
        <v>221</v>
      </c>
      <c r="E44" s="6">
        <f>IF(C44&gt;0,(D44-C44)/C44,"-")</f>
        <v>-0.14007782101167315</v>
      </c>
    </row>
    <row r="45" spans="2:5" ht="20.100000000000001" customHeight="1" thickBot="1" x14ac:dyDescent="0.25">
      <c r="B45" s="4" t="s">
        <v>34</v>
      </c>
      <c r="C45" s="5">
        <v>23</v>
      </c>
      <c r="D45" s="5">
        <v>23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22</v>
      </c>
      <c r="D46" s="5">
        <v>16</v>
      </c>
      <c r="E46" s="6">
        <f t="shared" si="3"/>
        <v>-0.27272727272727271</v>
      </c>
    </row>
    <row r="47" spans="2:5" ht="20.100000000000001" customHeight="1" thickBot="1" x14ac:dyDescent="0.25">
      <c r="B47" s="4" t="s">
        <v>32</v>
      </c>
      <c r="C47" s="5">
        <v>727</v>
      </c>
      <c r="D47" s="5">
        <v>735</v>
      </c>
      <c r="E47" s="6">
        <f t="shared" si="3"/>
        <v>1.1004126547455296E-2</v>
      </c>
    </row>
    <row r="48" spans="2:5" ht="20.100000000000001" customHeight="1" thickBot="1" x14ac:dyDescent="0.25">
      <c r="B48" s="4" t="s">
        <v>35</v>
      </c>
      <c r="C48" s="5">
        <v>422</v>
      </c>
      <c r="D48" s="5">
        <v>332</v>
      </c>
      <c r="E48" s="6">
        <f t="shared" si="3"/>
        <v>-0.2132701421800948</v>
      </c>
    </row>
    <row r="49" spans="2:5" ht="20.100000000000001" customHeight="1" thickBot="1" x14ac:dyDescent="0.25">
      <c r="B49" s="4" t="s">
        <v>67</v>
      </c>
      <c r="C49" s="5">
        <v>164</v>
      </c>
      <c r="D49" s="5">
        <v>351</v>
      </c>
      <c r="E49" s="6">
        <f t="shared" si="3"/>
        <v>1.1402439024390243</v>
      </c>
    </row>
    <row r="50" spans="2:5" ht="20.100000000000001" customHeight="1" collapsed="1" thickBot="1" x14ac:dyDescent="0.25">
      <c r="B50" s="4" t="s">
        <v>36</v>
      </c>
      <c r="C50" s="6">
        <f>C44/(C44+C45)</f>
        <v>0.91785714285714282</v>
      </c>
      <c r="D50" s="6">
        <f>D44/(D44+D45)</f>
        <v>0.90573770491803274</v>
      </c>
      <c r="E50" s="6">
        <f t="shared" si="3"/>
        <v>-1.320405689864133E-2</v>
      </c>
    </row>
    <row r="51" spans="2:5" ht="20.100000000000001" customHeight="1" thickBot="1" x14ac:dyDescent="0.25">
      <c r="B51" s="4" t="s">
        <v>37</v>
      </c>
      <c r="C51" s="6">
        <f>C47/(C46+C47)</f>
        <v>0.97062750333778369</v>
      </c>
      <c r="D51" s="6">
        <f t="shared" ref="D51" si="4">D47/(D46+D47)</f>
        <v>0.97869507323568572</v>
      </c>
      <c r="E51" s="6">
        <f t="shared" si="3"/>
        <v>8.3117054381411527E-3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280</v>
      </c>
      <c r="D58" s="5">
        <v>244</v>
      </c>
      <c r="E58" s="6">
        <f>IF(C58&gt;0,(D58-C58)/C58,"-")</f>
        <v>-0.12857142857142856</v>
      </c>
    </row>
    <row r="59" spans="2:5" ht="20.100000000000001" customHeight="1" thickBot="1" x14ac:dyDescent="0.25">
      <c r="B59" s="4" t="s">
        <v>41</v>
      </c>
      <c r="C59" s="5">
        <v>166</v>
      </c>
      <c r="D59" s="5">
        <v>170</v>
      </c>
      <c r="E59" s="6">
        <f t="shared" ref="E59:E63" si="5">IF(C59&gt;0,(D59-C59)/C59,"-")</f>
        <v>2.4096385542168676E-2</v>
      </c>
    </row>
    <row r="60" spans="2:5" ht="20.100000000000001" customHeight="1" thickBot="1" x14ac:dyDescent="0.25">
      <c r="B60" s="4" t="s">
        <v>42</v>
      </c>
      <c r="C60" s="5">
        <v>91</v>
      </c>
      <c r="D60" s="5">
        <v>51</v>
      </c>
      <c r="E60" s="6">
        <f t="shared" si="5"/>
        <v>-0.43956043956043955</v>
      </c>
    </row>
    <row r="61" spans="2:5" ht="20.100000000000001" customHeight="1" collapsed="1" thickBot="1" x14ac:dyDescent="0.25">
      <c r="B61" s="4" t="s">
        <v>98</v>
      </c>
      <c r="C61" s="6">
        <f>(C59+C60)/C58</f>
        <v>0.91785714285714282</v>
      </c>
      <c r="D61" s="6">
        <f>(D59+D60)/D58</f>
        <v>0.90573770491803274</v>
      </c>
      <c r="E61" s="6">
        <f t="shared" si="5"/>
        <v>-1.320405689864133E-2</v>
      </c>
    </row>
    <row r="62" spans="2:5" ht="20.100000000000001" customHeight="1" thickBot="1" x14ac:dyDescent="0.25">
      <c r="B62" s="4" t="s">
        <v>39</v>
      </c>
      <c r="C62" s="6">
        <v>0.90710382513661203</v>
      </c>
      <c r="D62" s="6">
        <v>0.9042553191489362</v>
      </c>
      <c r="E62" s="6">
        <f t="shared" si="5"/>
        <v>-3.1402204562932354E-3</v>
      </c>
    </row>
    <row r="63" spans="2:5" ht="20.100000000000001" customHeight="1" thickBot="1" x14ac:dyDescent="0.25">
      <c r="B63" s="4" t="s">
        <v>40</v>
      </c>
      <c r="C63" s="6">
        <v>0.93814432989690721</v>
      </c>
      <c r="D63" s="6">
        <v>0.9107142857142857</v>
      </c>
      <c r="E63" s="6">
        <f t="shared" si="5"/>
        <v>-2.9238618524332825E-2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1980</v>
      </c>
      <c r="D70" s="5">
        <v>2269</v>
      </c>
      <c r="E70" s="6">
        <f>IF(C70&gt;0,(D70-C70)/C70,"-")</f>
        <v>0.14595959595959596</v>
      </c>
    </row>
    <row r="71" spans="2:5" ht="20.100000000000001" customHeight="1" thickBot="1" x14ac:dyDescent="0.25">
      <c r="B71" s="4" t="s">
        <v>45</v>
      </c>
      <c r="C71" s="5">
        <v>657</v>
      </c>
      <c r="D71" s="5">
        <v>605</v>
      </c>
      <c r="E71" s="6">
        <f t="shared" ref="E71:E77" si="6">IF(C71&gt;0,(D71-C71)/C71,"-")</f>
        <v>-7.9147640791476404E-2</v>
      </c>
    </row>
    <row r="72" spans="2:5" ht="20.100000000000001" customHeight="1" thickBot="1" x14ac:dyDescent="0.25">
      <c r="B72" s="4" t="s">
        <v>43</v>
      </c>
      <c r="C72" s="5">
        <v>8</v>
      </c>
      <c r="D72" s="5">
        <v>2</v>
      </c>
      <c r="E72" s="6">
        <f t="shared" si="6"/>
        <v>-0.75</v>
      </c>
    </row>
    <row r="73" spans="2:5" ht="20.100000000000001" customHeight="1" thickBot="1" x14ac:dyDescent="0.25">
      <c r="B73" s="4" t="s">
        <v>46</v>
      </c>
      <c r="C73" s="5">
        <v>866</v>
      </c>
      <c r="D73" s="5">
        <v>1311</v>
      </c>
      <c r="E73" s="6">
        <f t="shared" si="6"/>
        <v>0.51385681293302543</v>
      </c>
    </row>
    <row r="74" spans="2:5" ht="20.100000000000001" customHeight="1" thickBot="1" x14ac:dyDescent="0.25">
      <c r="B74" s="4" t="s">
        <v>47</v>
      </c>
      <c r="C74" s="5">
        <v>386</v>
      </c>
      <c r="D74" s="5">
        <v>309</v>
      </c>
      <c r="E74" s="6">
        <f t="shared" si="6"/>
        <v>-0.19948186528497408</v>
      </c>
    </row>
    <row r="75" spans="2:5" ht="20.100000000000001" customHeight="1" thickBot="1" x14ac:dyDescent="0.25">
      <c r="B75" s="4" t="s">
        <v>48</v>
      </c>
      <c r="C75" s="5">
        <v>61</v>
      </c>
      <c r="D75" s="5">
        <v>41</v>
      </c>
      <c r="E75" s="6">
        <f t="shared" si="6"/>
        <v>-0.32786885245901637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2</v>
      </c>
      <c r="D77" s="5">
        <v>1</v>
      </c>
      <c r="E77" s="6">
        <f t="shared" si="6"/>
        <v>-0.5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104</v>
      </c>
      <c r="D90" s="5">
        <v>105</v>
      </c>
      <c r="E90" s="6">
        <f>IF(C90&gt;0,(D90-C90)/C90,"-")</f>
        <v>9.6153846153846159E-3</v>
      </c>
    </row>
    <row r="91" spans="2:5" ht="29.25" thickBot="1" x14ac:dyDescent="0.25">
      <c r="B91" s="4" t="s">
        <v>52</v>
      </c>
      <c r="C91" s="5">
        <v>112</v>
      </c>
      <c r="D91" s="5">
        <v>108</v>
      </c>
      <c r="E91" s="6">
        <f t="shared" ref="E91:E93" si="7">IF(C91&gt;0,(D91-C91)/C91,"-")</f>
        <v>-3.5714285714285712E-2</v>
      </c>
    </row>
    <row r="92" spans="2:5" ht="29.25" customHeight="1" thickBot="1" x14ac:dyDescent="0.25">
      <c r="B92" s="4" t="s">
        <v>53</v>
      </c>
      <c r="C92" s="5">
        <v>124</v>
      </c>
      <c r="D92" s="5">
        <v>94</v>
      </c>
      <c r="E92" s="6">
        <f t="shared" si="7"/>
        <v>-0.24193548387096775</v>
      </c>
    </row>
    <row r="93" spans="2:5" ht="29.25" customHeight="1" thickBot="1" x14ac:dyDescent="0.25">
      <c r="B93" s="4" t="s">
        <v>54</v>
      </c>
      <c r="C93" s="6">
        <f>(C90+C91)/(C90+C91+C92)</f>
        <v>0.63529411764705879</v>
      </c>
      <c r="D93" s="6">
        <f>(D90+D91)/(D90+D91+D92)</f>
        <v>0.69381107491856675</v>
      </c>
      <c r="E93" s="6">
        <f t="shared" si="7"/>
        <v>9.2110025334781062E-2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342</v>
      </c>
      <c r="D100" s="5">
        <v>307</v>
      </c>
      <c r="E100" s="6">
        <f>IF(C100&gt;0,(D100-C100)/C100,"-")</f>
        <v>-0.1023391812865497</v>
      </c>
    </row>
    <row r="101" spans="2:5" ht="20.100000000000001" customHeight="1" thickBot="1" x14ac:dyDescent="0.25">
      <c r="B101" s="4" t="s">
        <v>41</v>
      </c>
      <c r="C101" s="5">
        <v>164</v>
      </c>
      <c r="D101" s="5">
        <v>121</v>
      </c>
      <c r="E101" s="6">
        <f t="shared" ref="E101:E105" si="8">IF(C101&gt;0,(D101-C101)/C101,"-")</f>
        <v>-0.26219512195121952</v>
      </c>
    </row>
    <row r="102" spans="2:5" ht="20.100000000000001" customHeight="1" thickBot="1" x14ac:dyDescent="0.25">
      <c r="B102" s="4" t="s">
        <v>42</v>
      </c>
      <c r="C102" s="5">
        <v>54</v>
      </c>
      <c r="D102" s="5">
        <v>92</v>
      </c>
      <c r="E102" s="6">
        <f t="shared" si="8"/>
        <v>0.70370370370370372</v>
      </c>
    </row>
    <row r="103" spans="2:5" ht="20.100000000000001" customHeight="1" thickBot="1" x14ac:dyDescent="0.25">
      <c r="B103" s="4" t="s">
        <v>98</v>
      </c>
      <c r="C103" s="6">
        <f>(C101+C102)/C100</f>
        <v>0.63742690058479534</v>
      </c>
      <c r="D103" s="6">
        <f>(D101+D102)/D100</f>
        <v>0.69381107491856675</v>
      </c>
      <c r="E103" s="6">
        <f t="shared" si="8"/>
        <v>8.8455906523623035E-2</v>
      </c>
    </row>
    <row r="104" spans="2:5" ht="20.100000000000001" customHeight="1" thickBot="1" x14ac:dyDescent="0.25">
      <c r="B104" s="4" t="s">
        <v>39</v>
      </c>
      <c r="C104" s="6">
        <v>0.66129032258064513</v>
      </c>
      <c r="D104" s="6">
        <v>0.62694300518134716</v>
      </c>
      <c r="E104" s="6">
        <f t="shared" si="8"/>
        <v>-5.193984582332864E-2</v>
      </c>
    </row>
    <row r="105" spans="2:5" ht="20.100000000000001" customHeight="1" thickBot="1" x14ac:dyDescent="0.25">
      <c r="B105" s="4" t="s">
        <v>40</v>
      </c>
      <c r="C105" s="6">
        <v>0.57446808510638303</v>
      </c>
      <c r="D105" s="6">
        <v>0.80701754385964908</v>
      </c>
      <c r="E105" s="6">
        <f t="shared" si="8"/>
        <v>0.40480831708901865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386</v>
      </c>
      <c r="D112" s="5">
        <v>347</v>
      </c>
      <c r="E112" s="6">
        <f>IF(C112&gt;0,(D112-C112)/C112,"-")</f>
        <v>-0.10103626943005181</v>
      </c>
    </row>
    <row r="113" spans="2:14" ht="15" thickBot="1" x14ac:dyDescent="0.25">
      <c r="B113" s="4" t="s">
        <v>56</v>
      </c>
      <c r="C113" s="5">
        <v>237</v>
      </c>
      <c r="D113" s="5">
        <v>201</v>
      </c>
      <c r="E113" s="6">
        <f t="shared" ref="E113:E114" si="9">IF(C113&gt;0,(D113-C113)/C113,"-")</f>
        <v>-0.15189873417721519</v>
      </c>
    </row>
    <row r="114" spans="2:14" ht="15" thickBot="1" x14ac:dyDescent="0.25">
      <c r="B114" s="4" t="s">
        <v>57</v>
      </c>
      <c r="C114" s="5">
        <v>149</v>
      </c>
      <c r="D114" s="5">
        <v>146</v>
      </c>
      <c r="E114" s="6">
        <f t="shared" si="9"/>
        <v>-2.0134228187919462E-2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1</v>
      </c>
      <c r="F128" s="10">
        <v>2</v>
      </c>
      <c r="G128" s="10">
        <v>4</v>
      </c>
      <c r="H128" s="10">
        <v>1</v>
      </c>
      <c r="I128" s="10">
        <v>3</v>
      </c>
      <c r="J128" s="10">
        <v>8</v>
      </c>
      <c r="K128" s="6">
        <f>IF(C128=0,"-",(G128-C128)/C128)</f>
        <v>3</v>
      </c>
      <c r="L128" s="6" t="str">
        <f t="shared" ref="L128:N133" si="10">IF(D128=0,"-",(H128-D128)/D128)</f>
        <v>-</v>
      </c>
      <c r="M128" s="6">
        <f t="shared" si="10"/>
        <v>2</v>
      </c>
      <c r="N128" s="6">
        <f t="shared" si="10"/>
        <v>3</v>
      </c>
    </row>
    <row r="129" spans="2:14" ht="15" thickBot="1" x14ac:dyDescent="0.25">
      <c r="B129" s="4" t="s">
        <v>64</v>
      </c>
      <c r="C129" s="10">
        <v>0</v>
      </c>
      <c r="D129" s="10">
        <v>1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>
        <f t="shared" si="10"/>
        <v>-1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1</v>
      </c>
      <c r="E133" s="10">
        <v>1</v>
      </c>
      <c r="F133" s="10">
        <v>3</v>
      </c>
      <c r="G133" s="10">
        <v>4</v>
      </c>
      <c r="H133" s="10">
        <v>1</v>
      </c>
      <c r="I133" s="10">
        <v>3</v>
      </c>
      <c r="J133" s="10">
        <v>8</v>
      </c>
      <c r="K133" s="6">
        <f t="shared" si="11"/>
        <v>3</v>
      </c>
      <c r="L133" s="6">
        <f t="shared" si="10"/>
        <v>0</v>
      </c>
      <c r="M133" s="6">
        <f t="shared" si="10"/>
        <v>2</v>
      </c>
      <c r="N133" s="6">
        <f t="shared" si="10"/>
        <v>1.6666666666666667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0.66666666666666663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>
        <f t="shared" si="13"/>
        <v>0</v>
      </c>
      <c r="N134" s="6">
        <f t="shared" si="13"/>
        <v>0.50000000000000011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2</v>
      </c>
      <c r="F143" s="10">
        <v>4</v>
      </c>
      <c r="G143" s="10">
        <v>11</v>
      </c>
      <c r="H143" s="10">
        <v>0</v>
      </c>
      <c r="I143" s="10">
        <v>2</v>
      </c>
      <c r="J143" s="10">
        <v>13</v>
      </c>
      <c r="K143" s="6">
        <f>IF(C143=0,"-",(G143-C143)/C143)</f>
        <v>4.5</v>
      </c>
      <c r="L143" s="6" t="str">
        <f t="shared" ref="L143:N147" si="15">IF(D143=0,"-",(H143-D143)/D143)</f>
        <v>-</v>
      </c>
      <c r="M143" s="6">
        <f t="shared" si="15"/>
        <v>0</v>
      </c>
      <c r="N143" s="6">
        <f t="shared" si="15"/>
        <v>2.25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1</v>
      </c>
      <c r="F144" s="10">
        <v>2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>
        <f t="shared" si="15"/>
        <v>-1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33</v>
      </c>
      <c r="D145" s="10">
        <v>0</v>
      </c>
      <c r="E145" s="10">
        <v>5</v>
      </c>
      <c r="F145" s="10">
        <v>38</v>
      </c>
      <c r="G145" s="10">
        <v>34</v>
      </c>
      <c r="H145" s="10">
        <v>0</v>
      </c>
      <c r="I145" s="10">
        <v>3</v>
      </c>
      <c r="J145" s="10">
        <v>37</v>
      </c>
      <c r="K145" s="6">
        <f t="shared" si="16"/>
        <v>3.0303030303030304E-2</v>
      </c>
      <c r="L145" s="6" t="str">
        <f t="shared" si="15"/>
        <v>-</v>
      </c>
      <c r="M145" s="6">
        <f t="shared" si="15"/>
        <v>-0.4</v>
      </c>
      <c r="N145" s="6">
        <f t="shared" si="15"/>
        <v>-2.6315789473684209E-2</v>
      </c>
    </row>
    <row r="146" spans="2:14" ht="15" thickBot="1" x14ac:dyDescent="0.25">
      <c r="B146" s="4" t="s">
        <v>74</v>
      </c>
      <c r="C146" s="10">
        <v>9</v>
      </c>
      <c r="D146" s="10">
        <v>0</v>
      </c>
      <c r="E146" s="10">
        <v>0</v>
      </c>
      <c r="F146" s="10">
        <v>9</v>
      </c>
      <c r="G146" s="10">
        <v>4</v>
      </c>
      <c r="H146" s="10">
        <v>0</v>
      </c>
      <c r="I146" s="10">
        <v>0</v>
      </c>
      <c r="J146" s="10">
        <v>4</v>
      </c>
      <c r="K146" s="6">
        <f t="shared" si="16"/>
        <v>-0.55555555555555558</v>
      </c>
      <c r="L146" s="6" t="str">
        <f t="shared" si="15"/>
        <v>-</v>
      </c>
      <c r="M146" s="6" t="str">
        <f t="shared" si="15"/>
        <v>-</v>
      </c>
      <c r="N146" s="6">
        <f t="shared" si="15"/>
        <v>-0.55555555555555558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2</v>
      </c>
      <c r="H147" s="10">
        <v>0</v>
      </c>
      <c r="I147" s="10">
        <v>0</v>
      </c>
      <c r="J147" s="10">
        <v>2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45</v>
      </c>
      <c r="D148" s="10">
        <v>0</v>
      </c>
      <c r="E148" s="10">
        <v>8</v>
      </c>
      <c r="F148" s="10">
        <v>53</v>
      </c>
      <c r="G148" s="10">
        <v>51</v>
      </c>
      <c r="H148" s="10">
        <v>0</v>
      </c>
      <c r="I148" s="10">
        <v>5</v>
      </c>
      <c r="J148" s="10">
        <v>56</v>
      </c>
      <c r="K148" s="6">
        <f t="shared" ref="K148" si="17">IF(C148=0,"-",(G148-C148)/C148)</f>
        <v>0.13333333333333333</v>
      </c>
      <c r="L148" s="6" t="str">
        <f t="shared" ref="L148" si="18">IF(D148=0,"-",(H148-D148)/D148)</f>
        <v>-</v>
      </c>
      <c r="M148" s="6">
        <f t="shared" ref="M148" si="19">IF(E148=0,"-",(I148-E148)/E148)</f>
        <v>-0.375</v>
      </c>
      <c r="N148" s="6">
        <f t="shared" ref="N148" si="20">IF(F148=0,"-",(J148-F148)/F148)</f>
        <v>5.6603773584905662E-2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5.7142857142857141E-2</v>
      </c>
      <c r="D149" s="6" t="str">
        <f t="shared" si="21"/>
        <v>-</v>
      </c>
      <c r="E149" s="6">
        <f t="shared" si="21"/>
        <v>0.2857142857142857</v>
      </c>
      <c r="F149" s="6">
        <f t="shared" si="21"/>
        <v>9.5238095238095233E-2</v>
      </c>
      <c r="G149" s="6">
        <f t="shared" si="21"/>
        <v>0.24444444444444444</v>
      </c>
      <c r="H149" s="6" t="str">
        <f t="shared" si="21"/>
        <v>-</v>
      </c>
      <c r="I149" s="6">
        <f t="shared" si="21"/>
        <v>0.4</v>
      </c>
      <c r="J149" s="6">
        <f t="shared" si="21"/>
        <v>0.26</v>
      </c>
      <c r="K149" s="6">
        <f>IF(OR(C149="-",G149="-"),"-",(G149-C149)/C149)</f>
        <v>3.2777777777777777</v>
      </c>
      <c r="L149" s="6" t="str">
        <f t="shared" ref="L149:N150" si="22">IF(OR(D149="-",H149="-"),"-",(H149-D149)/D149)</f>
        <v>-</v>
      </c>
      <c r="M149" s="6">
        <f t="shared" si="22"/>
        <v>0.40000000000000013</v>
      </c>
      <c r="N149" s="6">
        <f t="shared" si="22"/>
        <v>1.7300000000000002</v>
      </c>
    </row>
    <row r="150" spans="2:14" ht="29.25" thickBot="1" x14ac:dyDescent="0.25">
      <c r="B150" s="7" t="s">
        <v>77</v>
      </c>
      <c r="C150" s="6">
        <f t="shared" si="21"/>
        <v>0.1</v>
      </c>
      <c r="D150" s="6" t="str">
        <f t="shared" si="21"/>
        <v>-</v>
      </c>
      <c r="E150" s="6">
        <f t="shared" si="21"/>
        <v>1</v>
      </c>
      <c r="F150" s="6">
        <f t="shared" si="21"/>
        <v>0.18181818181818182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42</v>
      </c>
      <c r="D157" s="19">
        <v>38</v>
      </c>
      <c r="E157" s="18">
        <f>IF(C157=0,"-",(D157-C157)/C157)</f>
        <v>-9.5238095238095233E-2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</v>
      </c>
      <c r="D158" s="19">
        <v>13</v>
      </c>
      <c r="E158" s="18">
        <f t="shared" ref="E158:E159" si="23">IF(C158=0,"-",(D158-C158)/C158)</f>
        <v>3.3333333333333335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0.93333333333333335</v>
      </c>
      <c r="D160" s="18">
        <f>IF(D157=0,"-",D157/(D157+D158+D159))</f>
        <v>0.74509803921568629</v>
      </c>
      <c r="E160" s="18">
        <f>IF(OR(C160="-",D160="-"),"-",(D160-C160)/C160)</f>
        <v>-0.20168067226890757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8</v>
      </c>
      <c r="E166" s="6">
        <f>IF(C166=0,"-",(D166-C166)/C166)</f>
        <v>1.6666666666666667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4</v>
      </c>
      <c r="E167" s="6">
        <f t="shared" ref="E167:E168" si="24">IF(C167=0,"-",(D167-C167)/C167)</f>
        <v>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4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0.66666666666666663</v>
      </c>
      <c r="D169" s="6">
        <f>IF(D166=0,"-",(D167+D168)/D166)</f>
        <v>1</v>
      </c>
      <c r="E169" s="6">
        <f t="shared" ref="E169:E171" si="25">IF(OR(C169="-",D169="-"),"-",(D169-C169)/C169)</f>
        <v>0.50000000000000011</v>
      </c>
    </row>
    <row r="170" spans="2:14" ht="20.100000000000001" customHeight="1" thickBot="1" x14ac:dyDescent="0.25">
      <c r="B170" s="4" t="s">
        <v>39</v>
      </c>
      <c r="C170" s="6">
        <v>0.66666666666666663</v>
      </c>
      <c r="D170" s="6">
        <v>1</v>
      </c>
      <c r="E170" s="6">
        <f t="shared" si="25"/>
        <v>0.50000000000000011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8</v>
      </c>
      <c r="E178" s="6">
        <f>IF(C178=0,"-",(D178-C178)/C178)</f>
        <v>1</v>
      </c>
      <c r="H178" s="13"/>
    </row>
    <row r="179" spans="2:8" ht="15" thickBot="1" x14ac:dyDescent="0.25">
      <c r="B179" s="4" t="s">
        <v>43</v>
      </c>
      <c r="C179" s="5">
        <v>2</v>
      </c>
      <c r="D179" s="5">
        <v>3</v>
      </c>
      <c r="E179" s="6">
        <f t="shared" ref="E179:E185" si="26">IF(C179=0,"-",(D179-C179)/C179)</f>
        <v>0.5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2</v>
      </c>
      <c r="D181" s="5">
        <v>4</v>
      </c>
      <c r="E181" s="6">
        <f t="shared" si="26"/>
        <v>1</v>
      </c>
      <c r="H181" s="13"/>
    </row>
    <row r="182" spans="2:8" ht="15" thickBot="1" x14ac:dyDescent="0.25">
      <c r="B182" s="15" t="s">
        <v>79</v>
      </c>
      <c r="C182" s="5">
        <v>49</v>
      </c>
      <c r="D182" s="5">
        <v>55</v>
      </c>
      <c r="E182" s="6">
        <f t="shared" si="26"/>
        <v>0.12244897959183673</v>
      </c>
      <c r="H182" s="13"/>
    </row>
    <row r="183" spans="2:8" ht="15" thickBot="1" x14ac:dyDescent="0.25">
      <c r="B183" s="4" t="s">
        <v>47</v>
      </c>
      <c r="C183" s="5">
        <v>44</v>
      </c>
      <c r="D183" s="5">
        <v>53</v>
      </c>
      <c r="E183" s="6">
        <f t="shared" si="26"/>
        <v>0.20454545454545456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5</v>
      </c>
      <c r="D185" s="5">
        <v>2</v>
      </c>
      <c r="E185" s="6">
        <f t="shared" si="26"/>
        <v>-0.6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1</v>
      </c>
      <c r="E197" s="6">
        <f t="shared" ref="E197:E200" si="27">IF(C197=0,"-",(D197-C197)/C197)</f>
        <v>-0.66666666666666663</v>
      </c>
    </row>
    <row r="198" spans="2:5" ht="15" thickBot="1" x14ac:dyDescent="0.25">
      <c r="B198" s="4" t="s">
        <v>83</v>
      </c>
      <c r="C198" s="5">
        <v>0</v>
      </c>
      <c r="D198" s="5">
        <v>2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3</v>
      </c>
      <c r="D199" s="5">
        <v>3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3</v>
      </c>
      <c r="D200" s="5">
        <v>1</v>
      </c>
      <c r="E200" s="6">
        <f t="shared" si="27"/>
        <v>-0.66666666666666663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1</v>
      </c>
      <c r="E208" s="6">
        <f t="shared" si="28"/>
        <v>-0.66666666666666663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1</v>
      </c>
      <c r="E209" s="6">
        <f t="shared" si="28"/>
        <v>-0.5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2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2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7</v>
      </c>
      <c r="E221" s="6">
        <f t="shared" ref="E221:E223" si="30">IF(C221=0,"-",(D221-C221)/C221)</f>
        <v>1.3333333333333333</v>
      </c>
    </row>
    <row r="222" spans="2:5" ht="15" thickBot="1" x14ac:dyDescent="0.25">
      <c r="B222" s="16" t="s">
        <v>92</v>
      </c>
      <c r="C222" s="5">
        <v>3</v>
      </c>
      <c r="D222" s="5">
        <v>3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5</v>
      </c>
      <c r="D223" s="5">
        <v>12</v>
      </c>
      <c r="E223" s="6">
        <f t="shared" si="30"/>
        <v>1.4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Andalucía</vt:lpstr>
      <vt:lpstr>Aragón</vt:lpstr>
      <vt:lpstr>Asturias</vt:lpstr>
      <vt:lpstr>Illes Balears</vt:lpstr>
      <vt:lpstr>Canarias</vt:lpstr>
      <vt:lpstr>Cantabria</vt:lpstr>
      <vt:lpstr>Castilla y León</vt:lpstr>
      <vt:lpstr>Castilla La Mancha</vt:lpstr>
      <vt:lpstr>Cataluña</vt:lpstr>
      <vt:lpstr>Com. Valenciana</vt:lpstr>
      <vt:lpstr>Extremadura</vt:lpstr>
      <vt:lpstr>Galicia</vt:lpstr>
      <vt:lpstr>Com. Madrid</vt:lpstr>
      <vt:lpstr>Región de Murcia</vt:lpstr>
      <vt:lpstr>Navarra</vt:lpstr>
      <vt:lpstr>Pais Vasco</vt:lpstr>
      <vt:lpstr>La Rioja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2021-09-21T11:19:34Z</cp:lastPrinted>
  <dcterms:created xsi:type="dcterms:W3CDTF">2018-12-19T10:40:38Z</dcterms:created>
  <dcterms:modified xsi:type="dcterms:W3CDTF">2026-06-19T11:23:06Z</dcterms:modified>
</cp:coreProperties>
</file>